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166B4F2A-D9F6-4197-A679-A9FF7299EB6A}" xr6:coauthVersionLast="47" xr6:coauthVersionMax="47" xr10:uidLastSave="{00000000-0000-0000-0000-000000000000}"/>
  <workbookProtection workbookAlgorithmName="SHA-512" workbookHashValue="XSwHEDw/1bHIWnlbo0WW+j7zF3hPLfUy12hfEsfF2/m4XTqOgjm22TYV+mp6WOHf4VdWLimSbC2XPCXnVcm63w==" workbookSaltValue="XEi3h9k6oM5+lqgyH+JC5g==" workbookSpinCount="100000" lockStructure="1"/>
  <bookViews>
    <workbookView xWindow="-108" yWindow="-108" windowWidth="23256" windowHeight="12456" xr2:uid="{00000000-000D-0000-FFFF-FFFF00000000}"/>
  </bookViews>
  <sheets>
    <sheet name="運行管理の高度化に対する支援" sheetId="1" r:id="rId1"/>
    <sheet name="レポート用" sheetId="3" state="hidden" r:id="rId2"/>
  </sheets>
  <externalReferences>
    <externalReference r:id="rId3"/>
  </externalReferences>
  <definedNames>
    <definedName name="_xlnm.Print_Area" localSheetId="0">運行管理の高度化に対する支援!$A$1:$G$142</definedName>
    <definedName name="経費名" localSheetId="1">[1]過労運転防止のための先進的な取り組みに対する支援に限る!#REF!</definedName>
    <definedName name="経費名">運行管理の高度化に対する支援!$C$84:$D$84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F29" i="1" l="1"/>
  <c r="F47" i="1"/>
  <c r="D66" i="1" l="1"/>
  <c r="D57" i="1"/>
  <c r="C17" i="1" l="1"/>
  <c r="C16" i="1"/>
  <c r="L3" i="3" l="1"/>
  <c r="K3" i="3"/>
  <c r="J3" i="3"/>
  <c r="D74" i="1"/>
  <c r="C28" i="1"/>
  <c r="I10" i="3"/>
  <c r="H12" i="3"/>
  <c r="G3" i="3"/>
  <c r="E19" i="3"/>
  <c r="E20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3" i="3"/>
  <c r="H13" i="3" l="1"/>
  <c r="H11" i="3"/>
  <c r="H10" i="3"/>
  <c r="H18" i="3"/>
  <c r="H19" i="3"/>
  <c r="F12" i="3"/>
  <c r="F3" i="3"/>
  <c r="H9" i="3"/>
  <c r="E11" i="3"/>
  <c r="E10" i="3"/>
  <c r="F20" i="3"/>
  <c r="E8" i="3"/>
  <c r="H8" i="3"/>
  <c r="F19" i="3"/>
  <c r="E7" i="3"/>
  <c r="H7" i="3"/>
  <c r="E13" i="3"/>
  <c r="F18" i="3"/>
  <c r="F6" i="3"/>
  <c r="H6" i="3"/>
  <c r="I18" i="3"/>
  <c r="E15" i="3"/>
  <c r="E14" i="3"/>
  <c r="F17" i="3"/>
  <c r="F5" i="3"/>
  <c r="E16" i="3"/>
  <c r="F4" i="3"/>
  <c r="H20" i="3"/>
  <c r="I11" i="3"/>
  <c r="I15" i="3"/>
  <c r="I14" i="3"/>
  <c r="I13" i="3"/>
  <c r="I12" i="3"/>
  <c r="H5" i="3"/>
  <c r="H4" i="3"/>
  <c r="I9" i="3"/>
  <c r="H17" i="3"/>
  <c r="H16" i="3"/>
  <c r="H15" i="3"/>
  <c r="I3" i="3"/>
  <c r="D7" i="3"/>
  <c r="H14" i="3"/>
  <c r="I20" i="3"/>
  <c r="I8" i="3"/>
  <c r="I19" i="3"/>
  <c r="I7" i="3"/>
  <c r="I6" i="3"/>
  <c r="H3" i="3"/>
  <c r="I17" i="3"/>
  <c r="I5" i="3"/>
  <c r="I16" i="3"/>
  <c r="I4" i="3"/>
  <c r="E6" i="3"/>
  <c r="E5" i="3"/>
  <c r="E4" i="3"/>
  <c r="E3" i="3"/>
  <c r="E12" i="3"/>
  <c r="F16" i="3"/>
  <c r="F15" i="3"/>
  <c r="F14" i="3"/>
  <c r="E18" i="3"/>
  <c r="F13" i="3"/>
  <c r="E17" i="3"/>
  <c r="F11" i="3"/>
  <c r="F10" i="3"/>
  <c r="F9" i="3"/>
  <c r="F8" i="3"/>
  <c r="F7" i="3"/>
  <c r="E9" i="3"/>
  <c r="K16" i="3"/>
  <c r="K8" i="3"/>
  <c r="L6" i="3"/>
  <c r="D15" i="3"/>
  <c r="D12" i="3"/>
  <c r="L9" i="3"/>
  <c r="D8" i="3"/>
  <c r="D11" i="3"/>
  <c r="A17" i="3"/>
  <c r="A20" i="3"/>
  <c r="K18" i="3"/>
  <c r="A18" i="3"/>
  <c r="D10" i="3"/>
  <c r="A10" i="3"/>
  <c r="A16" i="3"/>
  <c r="A8" i="3"/>
  <c r="L17" i="3"/>
  <c r="J15" i="3"/>
  <c r="A15" i="3"/>
  <c r="A13" i="3"/>
  <c r="D6" i="3"/>
  <c r="A12" i="3"/>
  <c r="L4" i="3"/>
  <c r="A4" i="3"/>
  <c r="A5" i="3" s="1"/>
  <c r="A6" i="3" s="1"/>
  <c r="A7" i="3" s="1"/>
  <c r="D4" i="3"/>
  <c r="D9" i="3"/>
  <c r="A9" i="3"/>
  <c r="J14" i="3"/>
  <c r="A14" i="3"/>
  <c r="L19" i="3"/>
  <c r="A19" i="3"/>
  <c r="L11" i="3"/>
  <c r="A11" i="3"/>
  <c r="K17" i="3"/>
  <c r="K9" i="3"/>
  <c r="L18" i="3"/>
  <c r="L10" i="3"/>
  <c r="J4" i="3"/>
  <c r="J5" i="3" s="1"/>
  <c r="J6" i="3" s="1"/>
  <c r="J7" i="3" s="1"/>
  <c r="J13" i="3"/>
  <c r="J12" i="3"/>
  <c r="D14" i="3"/>
  <c r="K15" i="3"/>
  <c r="K7" i="3"/>
  <c r="L16" i="3"/>
  <c r="L8" i="3"/>
  <c r="J19" i="3"/>
  <c r="J11" i="3"/>
  <c r="J20" i="3"/>
  <c r="K14" i="3"/>
  <c r="K6" i="3"/>
  <c r="L15" i="3"/>
  <c r="L7" i="3"/>
  <c r="J18" i="3"/>
  <c r="J10" i="3"/>
  <c r="K13" i="3"/>
  <c r="K5" i="3"/>
  <c r="L14" i="3"/>
  <c r="J17" i="3"/>
  <c r="J9" i="3"/>
  <c r="K20" i="3"/>
  <c r="K12" i="3"/>
  <c r="K4" i="3"/>
  <c r="L13" i="3"/>
  <c r="L5" i="3"/>
  <c r="J16" i="3"/>
  <c r="J8" i="3"/>
  <c r="D16" i="3"/>
  <c r="K19" i="3"/>
  <c r="K11" i="3"/>
  <c r="L20" i="3"/>
  <c r="L12" i="3"/>
  <c r="K10" i="3"/>
  <c r="D19" i="3"/>
  <c r="D17" i="3"/>
  <c r="D13" i="3"/>
  <c r="D18" i="3"/>
  <c r="D20" i="3"/>
  <c r="G9" i="3"/>
  <c r="G11" i="3"/>
  <c r="G13" i="3"/>
  <c r="G15" i="3"/>
  <c r="G17" i="3"/>
  <c r="G19" i="3"/>
  <c r="G8" i="3"/>
  <c r="G10" i="3"/>
  <c r="G12" i="3"/>
  <c r="G14" i="3"/>
  <c r="G16" i="3"/>
  <c r="G18" i="3"/>
  <c r="G20" i="3"/>
  <c r="G4" i="3"/>
  <c r="D5" i="3"/>
  <c r="G5" i="3" l="1"/>
  <c r="G6" i="3" l="1"/>
  <c r="G7" i="3" s="1"/>
  <c r="C38" i="1" l="1"/>
  <c r="C37" i="1"/>
  <c r="C36" i="1"/>
  <c r="C35" i="1"/>
  <c r="C42" i="1"/>
  <c r="C41" i="1"/>
  <c r="C40" i="1"/>
  <c r="C39" i="1"/>
  <c r="C20" i="1"/>
  <c r="C19" i="1"/>
  <c r="C18" i="1"/>
  <c r="C15" i="1"/>
  <c r="C14" i="1"/>
  <c r="C27" i="1"/>
  <c r="D65" i="1" l="1"/>
  <c r="C84" i="1" l="1"/>
  <c r="F67" i="1" l="1"/>
  <c r="D63" i="1"/>
  <c r="F58" i="1"/>
  <c r="D54" i="1"/>
  <c r="C43" i="1" l="1"/>
  <c r="C44" i="1"/>
  <c r="C45" i="1"/>
  <c r="C46" i="1"/>
  <c r="C34" i="1"/>
  <c r="C26" i="1"/>
  <c r="C21" i="1"/>
  <c r="C22" i="1"/>
  <c r="C23" i="1"/>
  <c r="C24" i="1"/>
  <c r="C25" i="1"/>
  <c r="C13" i="1"/>
  <c r="C29" i="1" l="1"/>
  <c r="D55" i="1" s="1"/>
  <c r="D56" i="1" s="1"/>
  <c r="D64" i="1"/>
  <c r="C47" i="1"/>
  <c r="D67" i="1" l="1"/>
  <c r="H67" i="1" s="1"/>
  <c r="D58" i="1"/>
  <c r="H58" i="1" s="1"/>
  <c r="E49" i="1"/>
  <c r="D75" i="1" l="1"/>
</calcChain>
</file>

<file path=xl/sharedStrings.xml><?xml version="1.0" encoding="utf-8"?>
<sst xmlns="http://schemas.openxmlformats.org/spreadsheetml/2006/main" count="151" uniqueCount="76">
  <si>
    <t>経 費 使 用 明 細 書</t>
  </si>
  <si>
    <t>機　器　名</t>
    <phoneticPr fontId="3"/>
  </si>
  <si>
    <t>台数</t>
    <phoneticPr fontId="3"/>
  </si>
  <si>
    <t>２．補助金交付申請額の算出</t>
  </si>
  <si>
    <t>営業所</t>
  </si>
  <si>
    <t>取付ける車両の
登録番号※</t>
    <phoneticPr fontId="3"/>
  </si>
  <si>
    <t>メーカー</t>
  </si>
  <si>
    <t>型　　式</t>
  </si>
  <si>
    <t>製品番号
（シリアル）等</t>
    <phoneticPr fontId="3"/>
  </si>
  <si>
    <t>事業所用機器</t>
    <phoneticPr fontId="3"/>
  </si>
  <si>
    <t>メーカー</t>
    <phoneticPr fontId="3"/>
  </si>
  <si>
    <t>整備地域の営業所名及び各営業所の届出（認定）車両数</t>
    <phoneticPr fontId="3"/>
  </si>
  <si>
    <t>営業所</t>
    <phoneticPr fontId="3"/>
  </si>
  <si>
    <t>届出（認定）車両数</t>
    <phoneticPr fontId="3"/>
  </si>
  <si>
    <t>両</t>
    <rPh sb="0" eb="1">
      <t>リョウ</t>
    </rPh>
    <phoneticPr fontId="3"/>
  </si>
  <si>
    <t>対象となる経費名を選択してください</t>
  </si>
  <si>
    <t>■経費使用明細書　【運行管理の高度化に対する支援に限る】</t>
    <phoneticPr fontId="3"/>
  </si>
  <si>
    <t>車載器の補助対象経費</t>
    <phoneticPr fontId="3"/>
  </si>
  <si>
    <t>合計</t>
    <rPh sb="0" eb="2">
      <t>ゴウケイ</t>
    </rPh>
    <phoneticPr fontId="3"/>
  </si>
  <si>
    <t>事務所機器の補助対象経費</t>
    <phoneticPr fontId="3"/>
  </si>
  <si>
    <t>単価（円：税抜き）</t>
    <phoneticPr fontId="3"/>
  </si>
  <si>
    <t>経費（円：税抜き）</t>
    <rPh sb="3" eb="4">
      <t>エン</t>
    </rPh>
    <phoneticPr fontId="3"/>
  </si>
  <si>
    <t>導入に係る合計（補助対象経費：円）</t>
    <rPh sb="15" eb="16">
      <t>エン</t>
    </rPh>
    <phoneticPr fontId="3"/>
  </si>
  <si>
    <t>円</t>
    <rPh sb="0" eb="1">
      <t>エン</t>
    </rPh>
    <phoneticPr fontId="3"/>
  </si>
  <si>
    <t>【車載器の補助対象経費の算出】</t>
    <rPh sb="5" eb="7">
      <t>ホジョ</t>
    </rPh>
    <rPh sb="7" eb="9">
      <t>タイショウ</t>
    </rPh>
    <rPh sb="9" eb="11">
      <t>ケイヒ</t>
    </rPh>
    <rPh sb="12" eb="14">
      <t>サンシュツ</t>
    </rPh>
    <phoneticPr fontId="3"/>
  </si>
  <si>
    <t>補助金交付申請額の上限：</t>
    <rPh sb="0" eb="3">
      <t>ホジョキン</t>
    </rPh>
    <rPh sb="3" eb="5">
      <t>コウフ</t>
    </rPh>
    <rPh sb="5" eb="7">
      <t>シンセイ</t>
    </rPh>
    <rPh sb="7" eb="8">
      <t>ガク</t>
    </rPh>
    <rPh sb="9" eb="11">
      <t>ジョウゲン</t>
    </rPh>
    <phoneticPr fontId="3"/>
  </si>
  <si>
    <t>※１　消費税は含まずに算出してください。</t>
    <phoneticPr fontId="3"/>
  </si>
  <si>
    <t>※２　補助金申請額の算出において、100円未満の端数が発生した場合には、100円未満の金額を切り捨てて計算します。</t>
    <rPh sb="51" eb="53">
      <t>ケイサン</t>
    </rPh>
    <phoneticPr fontId="3"/>
  </si>
  <si>
    <t>【事務所機器の補助対象経費の算出】</t>
    <rPh sb="7" eb="9">
      <t>ホジョ</t>
    </rPh>
    <rPh sb="9" eb="11">
      <t>タイショウ</t>
    </rPh>
    <rPh sb="11" eb="13">
      <t>ケイヒ</t>
    </rPh>
    <rPh sb="14" eb="16">
      <t>サンシュツ</t>
    </rPh>
    <phoneticPr fontId="3"/>
  </si>
  <si>
    <t>【補助金交付申請額（合計:円）】</t>
    <phoneticPr fontId="3"/>
  </si>
  <si>
    <t>台数：</t>
    <rPh sb="0" eb="2">
      <t>ダイスウ</t>
    </rPh>
    <phoneticPr fontId="3"/>
  </si>
  <si>
    <t>台</t>
    <rPh sb="0" eb="1">
      <t>ダイ</t>
    </rPh>
    <phoneticPr fontId="3"/>
  </si>
  <si>
    <t>補助対象経費1台分の合計：</t>
    <rPh sb="7" eb="8">
      <t>ダイ</t>
    </rPh>
    <phoneticPr fontId="3"/>
  </si>
  <si>
    <t>適用される補助金交付申請額：</t>
    <rPh sb="0" eb="2">
      <t>テキヨウ</t>
    </rPh>
    <phoneticPr fontId="3"/>
  </si>
  <si>
    <t>円　　　　　×</t>
    <rPh sb="0" eb="1">
      <t>エン</t>
    </rPh>
    <phoneticPr fontId="3"/>
  </si>
  <si>
    <t>台　　　　＝</t>
    <rPh sb="0" eb="1">
      <t>ダイ</t>
    </rPh>
    <phoneticPr fontId="3"/>
  </si>
  <si>
    <t>※経費使用明細書の根拠となる内訳書を添付してください。</t>
    <phoneticPr fontId="3"/>
  </si>
  <si>
    <t>上限：</t>
    <rPh sb="0" eb="2">
      <t>ジョウゲン</t>
    </rPh>
    <phoneticPr fontId="3"/>
  </si>
  <si>
    <t>【補助金交付申請額】</t>
    <phoneticPr fontId="3"/>
  </si>
  <si>
    <t>車載器　</t>
    <phoneticPr fontId="3"/>
  </si>
  <si>
    <t>・導入した機器に関し、以下の表に記入してください。</t>
    <phoneticPr fontId="3"/>
  </si>
  <si>
    <t>・記入欄が不足する場合は、行を追加して記入すること。また、製品番号等が不明の場合は該当欄を空欄とし、別紙（当該機器を撮影した写真、車両写真前後）を添付してください。</t>
    <phoneticPr fontId="3"/>
  </si>
  <si>
    <t>・補助申請者がリース事業者の場合：貸渡し先運送事業者名→</t>
    <phoneticPr fontId="3"/>
  </si>
  <si>
    <t>※３　上限を超えた場合は、上限額が適用されます。</t>
    <phoneticPr fontId="3"/>
  </si>
  <si>
    <t>＊「映像記録型ドライブレコーダーの取得」は、トラック事業者しか選択できません。</t>
    <phoneticPr fontId="3"/>
  </si>
  <si>
    <t>台</t>
    <rPh sb="0" eb="1">
      <t>ダイ</t>
    </rPh>
    <phoneticPr fontId="3"/>
  </si>
  <si>
    <t>←メモリーカードを購入の際は、１台当たりの単価と台数欄に枚数をご記入ください。</t>
    <phoneticPr fontId="3"/>
  </si>
  <si>
    <t>導入台数：</t>
    <phoneticPr fontId="3"/>
  </si>
  <si>
    <t>メモリーカード</t>
    <phoneticPr fontId="3"/>
  </si>
  <si>
    <t>※メモリーカードは一体型車載器1台につき2枚まで、一体型車載器以外は1台につき1枚が補助対象となります。</t>
  </si>
  <si>
    <t>←1台当たりの単価をご記入ください。</t>
    <phoneticPr fontId="3"/>
  </si>
  <si>
    <t>※上限を超えた場合は、上限額が適用されます。</t>
    <phoneticPr fontId="3"/>
  </si>
  <si>
    <t>この色のセルに必要事項をご入力ください。</t>
    <rPh sb="2" eb="3">
      <t>イロ</t>
    </rPh>
    <rPh sb="7" eb="9">
      <t>ヒツヨウ</t>
    </rPh>
    <rPh sb="9" eb="11">
      <t>ジコウ</t>
    </rPh>
    <rPh sb="13" eb="15">
      <t>ニュウリョク</t>
    </rPh>
    <phoneticPr fontId="3"/>
  </si>
  <si>
    <t>色のセルに必要事項を選択してください。</t>
    <rPh sb="0" eb="1">
      <t>イロ</t>
    </rPh>
    <rPh sb="5" eb="7">
      <t>ヒツヨウ</t>
    </rPh>
    <rPh sb="7" eb="9">
      <t>ジコウ</t>
    </rPh>
    <rPh sb="10" eb="12">
      <t>センタク</t>
    </rPh>
    <phoneticPr fontId="3"/>
  </si>
  <si>
    <t>１．補助事業に要した経費</t>
    <phoneticPr fontId="3"/>
  </si>
  <si>
    <t>３．補助金交付申請額</t>
    <phoneticPr fontId="3"/>
  </si>
  <si>
    <t xml:space="preserve">４．完了した補助対象事業の概要 </t>
    <phoneticPr fontId="3"/>
  </si>
  <si>
    <t>（</t>
    <phoneticPr fontId="3"/>
  </si>
  <si>
    <t>）</t>
    <phoneticPr fontId="3"/>
  </si>
  <si>
    <t>申請番号</t>
    <rPh sb="0" eb="4">
      <t>シンセイバンゴウ</t>
    </rPh>
    <phoneticPr fontId="3"/>
  </si>
  <si>
    <t>営業所</t>
    <rPh sb="0" eb="3">
      <t>エイギョウショ</t>
    </rPh>
    <phoneticPr fontId="3"/>
  </si>
  <si>
    <t>台数</t>
    <rPh sb="0" eb="2">
      <t>ダイスウ</t>
    </rPh>
    <phoneticPr fontId="3"/>
  </si>
  <si>
    <t>補助率（補助対象経費1台分の合計×1/2）：</t>
    <phoneticPr fontId="3"/>
  </si>
  <si>
    <t>デジタル式運行記録計メーカー</t>
    <rPh sb="4" eb="5">
      <t>シキ</t>
    </rPh>
    <rPh sb="5" eb="7">
      <t>ウンコウ</t>
    </rPh>
    <rPh sb="7" eb="9">
      <t>キロク</t>
    </rPh>
    <rPh sb="9" eb="10">
      <t>ケイ</t>
    </rPh>
    <phoneticPr fontId="3"/>
  </si>
  <si>
    <t>デジタル式運行記録計
車載機数</t>
    <rPh sb="11" eb="13">
      <t>シャサイ</t>
    </rPh>
    <rPh sb="13" eb="14">
      <t>キ</t>
    </rPh>
    <rPh sb="14" eb="15">
      <t>スウ</t>
    </rPh>
    <phoneticPr fontId="16"/>
  </si>
  <si>
    <t>デジタル式運行記録計事務所用機器数</t>
    <rPh sb="10" eb="12">
      <t>ジム</t>
    </rPh>
    <rPh sb="12" eb="14">
      <t>ショヨウ</t>
    </rPh>
    <rPh sb="14" eb="16">
      <t>キキ</t>
    </rPh>
    <rPh sb="16" eb="17">
      <t>スウ</t>
    </rPh>
    <phoneticPr fontId="16"/>
  </si>
  <si>
    <t>デジタル式運行記録計及び 映像記録型ドライブレコーダー一体型メーカー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phoneticPr fontId="16"/>
  </si>
  <si>
    <t>デジタル式運行記録計及び 映像記録型ドライブレコーダー一体型車載機数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rPh sb="30" eb="32">
      <t>シャサイ</t>
    </rPh>
    <rPh sb="32" eb="33">
      <t>キ</t>
    </rPh>
    <rPh sb="33" eb="34">
      <t>カズ</t>
    </rPh>
    <phoneticPr fontId="16"/>
  </si>
  <si>
    <t>デジタル式運行記録計及び 映像記録型ドライブレコーダー一体型事務所用機器数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rPh sb="30" eb="32">
      <t>ジム</t>
    </rPh>
    <rPh sb="32" eb="34">
      <t>ショヨウ</t>
    </rPh>
    <rPh sb="34" eb="36">
      <t>キキ</t>
    </rPh>
    <rPh sb="36" eb="37">
      <t>スウ</t>
    </rPh>
    <phoneticPr fontId="16"/>
  </si>
  <si>
    <t>通信機能付き一体型メーカー</t>
    <rPh sb="0" eb="2">
      <t>ツウシン</t>
    </rPh>
    <rPh sb="2" eb="4">
      <t>キノウ</t>
    </rPh>
    <rPh sb="4" eb="5">
      <t>ツ</t>
    </rPh>
    <rPh sb="6" eb="9">
      <t>イッタイガタ</t>
    </rPh>
    <phoneticPr fontId="16"/>
  </si>
  <si>
    <t>通信機能付き一体型車載機数</t>
    <rPh sb="6" eb="9">
      <t>イッタイガタ</t>
    </rPh>
    <rPh sb="9" eb="11">
      <t>シャサイ</t>
    </rPh>
    <rPh sb="11" eb="12">
      <t>キ</t>
    </rPh>
    <rPh sb="12" eb="13">
      <t>カズ</t>
    </rPh>
    <phoneticPr fontId="16"/>
  </si>
  <si>
    <t>通信機能付き一体型事務所用機器数</t>
    <rPh sb="6" eb="9">
      <t>イッタイガタ</t>
    </rPh>
    <rPh sb="9" eb="11">
      <t>ジム</t>
    </rPh>
    <rPh sb="11" eb="13">
      <t>ショヨウ</t>
    </rPh>
    <rPh sb="13" eb="15">
      <t>キキ</t>
    </rPh>
    <rPh sb="15" eb="16">
      <t>スウ</t>
    </rPh>
    <phoneticPr fontId="16"/>
  </si>
  <si>
    <t>第１号様式（その２）</t>
    <phoneticPr fontId="3"/>
  </si>
  <si>
    <t>※申請時は上記を「補助対象経費」にご入力ください</t>
    <phoneticPr fontId="3"/>
  </si>
  <si>
    <t>※申請時は上記を「補助金交付申請額」にご入力ください</t>
    <phoneticPr fontId="3"/>
  </si>
  <si>
    <t>ver4.01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</si>
</sst>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0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23" xfId="1" applyFont="1" applyFill="1" applyBorder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7" fontId="0" fillId="5" borderId="34" xfId="0" applyNumberForma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77" fontId="0" fillId="5" borderId="4" xfId="0" applyNumberFormat="1" applyFill="1" applyBorder="1">
      <alignment vertical="center"/>
    </xf>
    <xf numFmtId="177" fontId="0" fillId="0" borderId="0" xfId="0" applyNumberFormat="1">
      <alignment vertical="center"/>
    </xf>
    <xf numFmtId="0" fontId="0" fillId="5" borderId="4" xfId="0" applyFill="1" applyBorder="1">
      <alignment vertical="center"/>
    </xf>
    <xf numFmtId="0" fontId="17" fillId="5" borderId="4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 wrapText="1" shrinkToFit="1"/>
    </xf>
    <xf numFmtId="177" fontId="4" fillId="5" borderId="4" xfId="0" applyNumberFormat="1" applyFont="1" applyFill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0" fontId="4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38" fontId="4" fillId="4" borderId="23" xfId="1" applyFont="1" applyFill="1" applyBorder="1" applyAlignment="1" applyProtection="1">
      <alignment horizontal="right" vertical="center"/>
      <protection locked="0"/>
    </xf>
    <xf numFmtId="38" fontId="4" fillId="4" borderId="10" xfId="1" applyFont="1" applyFill="1" applyBorder="1" applyAlignment="1" applyProtection="1">
      <alignment horizontal="right" vertical="center"/>
      <protection locked="0"/>
    </xf>
    <xf numFmtId="0" fontId="4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5" xfId="1" applyNumberFormat="1" applyFont="1" applyFill="1" applyBorder="1" applyAlignment="1" applyProtection="1">
      <alignment horizontal="center" vertical="center"/>
      <protection locked="0"/>
    </xf>
    <xf numFmtId="0" fontId="4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6" xfId="1" applyNumberFormat="1" applyFont="1" applyFill="1" applyBorder="1" applyAlignment="1" applyProtection="1">
      <alignment horizontal="center" vertical="center"/>
      <protection locked="0"/>
    </xf>
    <xf numFmtId="0" fontId="4" fillId="7" borderId="2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7" fillId="6" borderId="0" xfId="0" applyFont="1" applyFill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0" borderId="33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right" vertical="center"/>
      <protection hidden="1"/>
    </xf>
    <xf numFmtId="0" fontId="4" fillId="4" borderId="28" xfId="0" applyFont="1" applyFill="1" applyBorder="1" applyAlignment="1" applyProtection="1">
      <alignment horizontal="right" vertical="center"/>
      <protection locked="0"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38" fontId="6" fillId="0" borderId="2" xfId="1" applyFont="1" applyFill="1" applyBorder="1" applyAlignment="1" applyProtection="1">
      <alignment vertical="center" wrapText="1"/>
      <protection hidden="1"/>
    </xf>
    <xf numFmtId="38" fontId="6" fillId="4" borderId="4" xfId="1" applyFont="1" applyFill="1" applyBorder="1" applyAlignment="1" applyProtection="1">
      <alignment vertical="center" wrapText="1"/>
      <protection locked="0" hidden="1"/>
    </xf>
    <xf numFmtId="38" fontId="4" fillId="4" borderId="25" xfId="1" applyFont="1" applyFill="1" applyBorder="1" applyProtection="1">
      <alignment vertical="center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38" fontId="6" fillId="0" borderId="0" xfId="1" applyFont="1" applyBorder="1" applyAlignment="1" applyProtection="1">
      <alignment horizontal="center" vertical="center" wrapText="1"/>
      <protection hidden="1"/>
    </xf>
    <xf numFmtId="38" fontId="4" fillId="4" borderId="4" xfId="1" applyFont="1" applyFill="1" applyBorder="1" applyAlignment="1" applyProtection="1">
      <alignment vertical="center" wrapText="1"/>
      <protection locked="0" hidden="1"/>
    </xf>
    <xf numFmtId="38" fontId="6" fillId="4" borderId="25" xfId="1" applyFont="1" applyFill="1" applyBorder="1" applyAlignment="1" applyProtection="1">
      <alignment horizontal="center" vertical="center" wrapText="1"/>
      <protection locked="0" hidden="1"/>
    </xf>
    <xf numFmtId="38" fontId="6" fillId="4" borderId="25" xfId="1" applyFont="1" applyFill="1" applyBorder="1" applyAlignment="1" applyProtection="1">
      <alignment horizontal="right" vertical="center" wrapText="1"/>
      <protection locked="0" hidden="1"/>
    </xf>
    <xf numFmtId="0" fontId="0" fillId="0" borderId="3" xfId="0" applyBorder="1" applyAlignment="1" applyProtection="1">
      <alignment horizontal="right" vertical="center"/>
      <protection hidden="1"/>
    </xf>
    <xf numFmtId="38" fontId="6" fillId="0" borderId="22" xfId="1" applyFont="1" applyBorder="1" applyAlignment="1" applyProtection="1">
      <alignment horizontal="left" vertical="center" wrapText="1"/>
      <protection hidden="1"/>
    </xf>
    <xf numFmtId="176" fontId="4" fillId="4" borderId="32" xfId="0" applyNumberFormat="1" applyFont="1" applyFill="1" applyBorder="1" applyAlignment="1" applyProtection="1">
      <alignment horizontal="right" vertical="center"/>
      <protection locked="0" hidden="1"/>
    </xf>
    <xf numFmtId="38" fontId="6" fillId="4" borderId="31" xfId="1" applyFont="1" applyFill="1" applyBorder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horizontal="right" vertical="center"/>
      <protection hidden="1"/>
    </xf>
    <xf numFmtId="38" fontId="6" fillId="0" borderId="29" xfId="1" applyFont="1" applyFill="1" applyBorder="1" applyAlignment="1" applyProtection="1">
      <alignment vertical="center" wrapText="1"/>
      <protection hidden="1"/>
    </xf>
    <xf numFmtId="38" fontId="6" fillId="0" borderId="30" xfId="1" applyFont="1" applyBorder="1" applyAlignment="1" applyProtection="1">
      <alignment vertical="center" wrapText="1"/>
      <protection hidden="1"/>
    </xf>
    <xf numFmtId="0" fontId="4" fillId="0" borderId="27" xfId="0" applyFont="1" applyBorder="1" applyProtection="1">
      <alignment vertical="center"/>
      <protection hidden="1"/>
    </xf>
    <xf numFmtId="38" fontId="6" fillId="0" borderId="28" xfId="1" applyFont="1" applyFill="1" applyBorder="1" applyAlignment="1" applyProtection="1">
      <alignment horizontal="center" vertical="center" wrapText="1"/>
      <protection hidden="1"/>
    </xf>
    <xf numFmtId="38" fontId="6" fillId="0" borderId="1" xfId="1" applyFont="1" applyFill="1" applyBorder="1" applyAlignment="1" applyProtection="1">
      <alignment vertical="center" wrapText="1"/>
      <protection hidden="1"/>
    </xf>
    <xf numFmtId="38" fontId="6" fillId="0" borderId="1" xfId="1" applyFont="1" applyBorder="1" applyAlignment="1" applyProtection="1">
      <alignment vertical="center" wrapText="1"/>
      <protection hidden="1"/>
    </xf>
    <xf numFmtId="38" fontId="11" fillId="3" borderId="0" xfId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Protection="1">
      <alignment vertical="center"/>
      <protection hidden="1"/>
    </xf>
    <xf numFmtId="38" fontId="12" fillId="3" borderId="23" xfId="1" applyFont="1" applyFill="1" applyBorder="1" applyAlignment="1" applyProtection="1">
      <alignment horizontal="center" vertical="center" wrapText="1"/>
      <protection hidden="1"/>
    </xf>
    <xf numFmtId="38" fontId="10" fillId="3" borderId="0" xfId="1" applyFont="1" applyFill="1" applyBorder="1" applyAlignment="1" applyProtection="1">
      <alignment horizontal="left" vertical="center" wrapText="1"/>
      <protection hidden="1"/>
    </xf>
    <xf numFmtId="38" fontId="13" fillId="0" borderId="0" xfId="1" applyFont="1" applyFill="1" applyBorder="1" applyAlignment="1" applyProtection="1">
      <alignment horizontal="left" vertical="center"/>
      <protection hidden="1"/>
    </xf>
    <xf numFmtId="38" fontId="4" fillId="0" borderId="0" xfId="1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23" xfId="0" applyFont="1" applyBorder="1" applyProtection="1">
      <alignment vertical="center"/>
      <protection hidden="1"/>
    </xf>
    <xf numFmtId="38" fontId="4" fillId="0" borderId="0" xfId="1" applyFont="1" applyFill="1" applyProtection="1">
      <alignment vertical="center"/>
      <protection hidden="1"/>
    </xf>
    <xf numFmtId="38" fontId="4" fillId="0" borderId="10" xfId="0" applyNumberFormat="1" applyFont="1" applyBorder="1" applyAlignment="1" applyProtection="1">
      <alignment horizontal="right" vertical="center"/>
      <protection hidden="1"/>
    </xf>
    <xf numFmtId="38" fontId="4" fillId="0" borderId="23" xfId="1" applyFont="1" applyFill="1" applyBorder="1" applyProtection="1">
      <alignment vertical="center"/>
      <protection hidden="1"/>
    </xf>
    <xf numFmtId="38" fontId="4" fillId="0" borderId="10" xfId="1" applyFont="1" applyFill="1" applyBorder="1" applyAlignment="1" applyProtection="1">
      <alignment horizontal="right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38" fontId="4" fillId="0" borderId="10" xfId="0" applyNumberFormat="1" applyFont="1" applyBorder="1" applyProtection="1">
      <alignment vertical="center"/>
      <protection hidden="1"/>
    </xf>
    <xf numFmtId="0" fontId="2" fillId="3" borderId="0" xfId="0" applyFont="1" applyFill="1" applyProtection="1">
      <alignment vertical="center"/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38" fontId="7" fillId="3" borderId="23" xfId="0" applyNumberFormat="1" applyFont="1" applyFill="1" applyBorder="1" applyProtection="1">
      <alignment vertical="center"/>
      <protection hidden="1"/>
    </xf>
    <xf numFmtId="0" fontId="7" fillId="3" borderId="0" xfId="0" applyFont="1" applyFill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locked="0" hidden="1"/>
    </xf>
    <xf numFmtId="0" fontId="4" fillId="4" borderId="0" xfId="0" applyFont="1" applyFill="1" applyAlignment="1" applyProtection="1">
      <alignment horizontal="right" vertical="center"/>
      <protection locked="0" hidden="1"/>
    </xf>
    <xf numFmtId="176" fontId="4" fillId="0" borderId="4" xfId="0" applyNumberFormat="1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4" fillId="7" borderId="12" xfId="1" applyNumberFormat="1" applyFont="1" applyFill="1" applyBorder="1" applyAlignment="1" applyProtection="1">
      <alignment horizontal="center" vertical="center"/>
      <protection locked="0"/>
    </xf>
    <xf numFmtId="0" fontId="4" fillId="7" borderId="13" xfId="1" applyNumberFormat="1" applyFont="1" applyFill="1" applyBorder="1" applyAlignment="1" applyProtection="1">
      <alignment horizontal="center" vertical="center"/>
      <protection locked="0"/>
    </xf>
    <xf numFmtId="0" fontId="4" fillId="7" borderId="16" xfId="1" applyNumberFormat="1" applyFont="1" applyFill="1" applyBorder="1" applyAlignment="1" applyProtection="1">
      <alignment horizontal="center" vertical="center"/>
      <protection locked="0"/>
    </xf>
    <xf numFmtId="0" fontId="4" fillId="7" borderId="17" xfId="1" applyNumberFormat="1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 hidden="1"/>
    </xf>
    <xf numFmtId="0" fontId="4" fillId="6" borderId="35" xfId="0" applyFont="1" applyFill="1" applyBorder="1" applyAlignment="1" applyProtection="1">
      <alignment horizontal="center" vertical="center"/>
      <protection locked="0" hidden="1"/>
    </xf>
    <xf numFmtId="0" fontId="4" fillId="6" borderId="28" xfId="0" applyFont="1" applyFill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869;&#23665;&#24685;&#23376;PEOPLEHORIZON/AppData/Local/Microsoft/Windows/INetCache/Content.Outlook/EEF1G7PB/&#9313;&#32076;&#36027;&#20351;&#29992;&#26126;&#32048;&#26360;&#12304;&#36942;&#21172;&#36939;&#36578;&#38450;&#27490;&#12398;&#12383;&#12417;&#12398;&#20808;&#36914;&#30340;&#12394;&#21462;&#12426;&#32068;&#12415;&#12395;&#23550;&#12377;&#12427;&#25903;&#25588;&#12395;&#38480;&#12427;&#12305;_&#12524;&#12509;&#12540;&#12488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過労運転防止のための先進的な取り組みに対する支援に限る"/>
      <sheetName val="レポート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zoomScale="130" zoomScaleNormal="130" workbookViewId="0">
      <selection activeCell="D7" sqref="D7:F7"/>
    </sheetView>
  </sheetViews>
  <sheetFormatPr defaultColWidth="8.59765625" defaultRowHeight="18" outlineLevelRow="1" x14ac:dyDescent="0.45"/>
  <cols>
    <col min="1" max="1" width="3.59765625" style="1" customWidth="1"/>
    <col min="2" max="2" width="6.09765625" style="1" customWidth="1"/>
    <col min="3" max="3" width="33.5" style="1" customWidth="1"/>
    <col min="4" max="8" width="24.59765625" style="1" customWidth="1"/>
    <col min="9" max="12" width="15.59765625" style="1" customWidth="1"/>
    <col min="13" max="16384" width="8.59765625" style="1"/>
  </cols>
  <sheetData>
    <row r="1" spans="1:7" ht="26.4" x14ac:dyDescent="0.45">
      <c r="A1" s="39"/>
      <c r="B1" s="40" t="s">
        <v>16</v>
      </c>
      <c r="C1" s="41"/>
      <c r="D1" s="39"/>
      <c r="E1" s="39"/>
      <c r="F1" s="39"/>
      <c r="G1" s="39" t="s">
        <v>72</v>
      </c>
    </row>
    <row r="2" spans="1:7" ht="22.35" customHeight="1" x14ac:dyDescent="0.45">
      <c r="A2" s="39"/>
      <c r="B2" s="42"/>
      <c r="C2" s="43" t="s">
        <v>52</v>
      </c>
      <c r="D2" s="44"/>
      <c r="E2" s="44"/>
      <c r="F2" s="39"/>
      <c r="G2" s="81" t="s">
        <v>75</v>
      </c>
    </row>
    <row r="3" spans="1:7" ht="22.35" customHeight="1" x14ac:dyDescent="0.45">
      <c r="A3" s="39"/>
      <c r="B3" s="45"/>
      <c r="C3" s="43" t="s">
        <v>53</v>
      </c>
      <c r="D3" s="44"/>
      <c r="E3" s="44"/>
      <c r="F3" s="39"/>
      <c r="G3" s="39"/>
    </row>
    <row r="4" spans="1:7" ht="26.1" customHeight="1" x14ac:dyDescent="0.45">
      <c r="A4" s="39"/>
      <c r="B4" s="46" t="s">
        <v>54</v>
      </c>
      <c r="C4" s="46"/>
      <c r="D4" s="46"/>
      <c r="E4" s="39"/>
      <c r="F4" s="39"/>
      <c r="G4" s="39"/>
    </row>
    <row r="5" spans="1:7" ht="5.0999999999999996" customHeight="1" x14ac:dyDescent="0.45">
      <c r="A5" s="39"/>
      <c r="B5" s="46"/>
      <c r="C5" s="46"/>
      <c r="D5" s="46"/>
      <c r="E5" s="39"/>
      <c r="F5" s="39"/>
      <c r="G5" s="39"/>
    </row>
    <row r="6" spans="1:7" ht="5.0999999999999996" customHeight="1" thickBot="1" x14ac:dyDescent="0.5">
      <c r="A6" s="39"/>
      <c r="B6" s="46"/>
      <c r="C6" s="46"/>
      <c r="D6" s="46"/>
      <c r="E6" s="39"/>
      <c r="F6" s="39"/>
      <c r="G6" s="39"/>
    </row>
    <row r="7" spans="1:7" ht="35.4" customHeight="1" thickBot="1" x14ac:dyDescent="0.5">
      <c r="A7" s="39"/>
      <c r="B7" s="46"/>
      <c r="C7" s="47" t="s">
        <v>15</v>
      </c>
      <c r="D7" s="102"/>
      <c r="E7" s="103"/>
      <c r="F7" s="104"/>
      <c r="G7" s="39"/>
    </row>
    <row r="8" spans="1:7" ht="25.35" customHeight="1" x14ac:dyDescent="0.45">
      <c r="A8" s="39"/>
      <c r="B8" s="46"/>
      <c r="C8" s="114" t="s">
        <v>44</v>
      </c>
      <c r="D8" s="114"/>
      <c r="E8" s="48"/>
      <c r="F8" s="48"/>
      <c r="G8" s="39"/>
    </row>
    <row r="9" spans="1:7" ht="18.600000000000001" customHeight="1" thickBot="1" x14ac:dyDescent="0.5">
      <c r="A9" s="39"/>
      <c r="B9" s="39"/>
      <c r="C9" s="49"/>
      <c r="D9" s="49"/>
      <c r="E9" s="39"/>
      <c r="F9" s="39"/>
      <c r="G9" s="39"/>
    </row>
    <row r="10" spans="1:7" ht="29.1" customHeight="1" outlineLevel="1" thickBot="1" x14ac:dyDescent="0.5">
      <c r="A10" s="39"/>
      <c r="B10" s="39"/>
      <c r="C10" s="48" t="s">
        <v>17</v>
      </c>
      <c r="D10" s="50" t="s">
        <v>47</v>
      </c>
      <c r="E10" s="51"/>
      <c r="F10" s="46" t="s">
        <v>45</v>
      </c>
      <c r="G10" s="39"/>
    </row>
    <row r="11" spans="1:7" ht="18.600000000000001" customHeight="1" outlineLevel="1" x14ac:dyDescent="0.45">
      <c r="A11" s="39"/>
      <c r="B11" s="39"/>
      <c r="C11" s="112" t="s">
        <v>21</v>
      </c>
      <c r="D11" s="109" t="s">
        <v>0</v>
      </c>
      <c r="E11" s="110"/>
      <c r="F11" s="111"/>
      <c r="G11" s="52"/>
    </row>
    <row r="12" spans="1:7" ht="18.600000000000001" customHeight="1" outlineLevel="1" x14ac:dyDescent="0.45">
      <c r="A12" s="39"/>
      <c r="B12" s="39"/>
      <c r="C12" s="113"/>
      <c r="D12" s="53" t="s">
        <v>1</v>
      </c>
      <c r="E12" s="53" t="s">
        <v>2</v>
      </c>
      <c r="F12" s="54" t="s">
        <v>20</v>
      </c>
      <c r="G12" s="55"/>
    </row>
    <row r="13" spans="1:7" ht="30" customHeight="1" outlineLevel="1" x14ac:dyDescent="0.45">
      <c r="A13" s="39"/>
      <c r="B13" s="39"/>
      <c r="C13" s="56">
        <f>E13*F13</f>
        <v>0</v>
      </c>
      <c r="D13" s="57"/>
      <c r="E13" s="96">
        <f>$E$10</f>
        <v>0</v>
      </c>
      <c r="F13" s="58"/>
      <c r="G13" s="59" t="s">
        <v>50</v>
      </c>
    </row>
    <row r="14" spans="1:7" ht="30" customHeight="1" outlineLevel="1" x14ac:dyDescent="0.45">
      <c r="A14" s="39"/>
      <c r="B14" s="39"/>
      <c r="C14" s="56">
        <f t="shared" ref="C14:C20" si="0">E14*F14</f>
        <v>0</v>
      </c>
      <c r="D14" s="57"/>
      <c r="E14" s="96">
        <f>$E$10</f>
        <v>0</v>
      </c>
      <c r="F14" s="58"/>
      <c r="G14" s="60"/>
    </row>
    <row r="15" spans="1:7" ht="30" customHeight="1" outlineLevel="1" x14ac:dyDescent="0.45">
      <c r="A15" s="39"/>
      <c r="B15" s="39"/>
      <c r="C15" s="56">
        <f t="shared" si="0"/>
        <v>0</v>
      </c>
      <c r="D15" s="61"/>
      <c r="E15" s="96">
        <f t="shared" ref="E15:E27" si="1">$E$10</f>
        <v>0</v>
      </c>
      <c r="F15" s="58"/>
      <c r="G15" s="60"/>
    </row>
    <row r="16" spans="1:7" ht="30" customHeight="1" outlineLevel="1" x14ac:dyDescent="0.45">
      <c r="A16" s="39"/>
      <c r="B16" s="39"/>
      <c r="C16" s="56">
        <f t="shared" si="0"/>
        <v>0</v>
      </c>
      <c r="D16" s="57"/>
      <c r="E16" s="96">
        <f t="shared" si="1"/>
        <v>0</v>
      </c>
      <c r="F16" s="58"/>
      <c r="G16" s="60"/>
    </row>
    <row r="17" spans="1:7" ht="30" customHeight="1" outlineLevel="1" x14ac:dyDescent="0.45">
      <c r="A17" s="39"/>
      <c r="B17" s="39"/>
      <c r="C17" s="56">
        <f t="shared" si="0"/>
        <v>0</v>
      </c>
      <c r="D17" s="57"/>
      <c r="E17" s="96">
        <f t="shared" si="1"/>
        <v>0</v>
      </c>
      <c r="F17" s="58"/>
      <c r="G17" s="60"/>
    </row>
    <row r="18" spans="1:7" ht="30" customHeight="1" outlineLevel="1" x14ac:dyDescent="0.45">
      <c r="A18" s="39"/>
      <c r="B18" s="39"/>
      <c r="C18" s="56">
        <f t="shared" si="0"/>
        <v>0</v>
      </c>
      <c r="D18" s="57"/>
      <c r="E18" s="96">
        <f t="shared" si="1"/>
        <v>0</v>
      </c>
      <c r="F18" s="58"/>
      <c r="G18" s="60"/>
    </row>
    <row r="19" spans="1:7" ht="30" customHeight="1" outlineLevel="1" x14ac:dyDescent="0.45">
      <c r="A19" s="39"/>
      <c r="B19" s="39"/>
      <c r="C19" s="56">
        <f t="shared" si="0"/>
        <v>0</v>
      </c>
      <c r="D19" s="57"/>
      <c r="E19" s="96">
        <f t="shared" si="1"/>
        <v>0</v>
      </c>
      <c r="F19" s="62"/>
      <c r="G19" s="60"/>
    </row>
    <row r="20" spans="1:7" ht="30" customHeight="1" outlineLevel="1" x14ac:dyDescent="0.45">
      <c r="A20" s="39"/>
      <c r="B20" s="39"/>
      <c r="C20" s="56">
        <f t="shared" si="0"/>
        <v>0</v>
      </c>
      <c r="D20" s="57"/>
      <c r="E20" s="96">
        <f t="shared" si="1"/>
        <v>0</v>
      </c>
      <c r="F20" s="62"/>
      <c r="G20" s="60"/>
    </row>
    <row r="21" spans="1:7" ht="30" customHeight="1" outlineLevel="1" x14ac:dyDescent="0.45">
      <c r="A21" s="39"/>
      <c r="B21" s="39"/>
      <c r="C21" s="56">
        <f t="shared" ref="C21:C26" si="2">E21*F21</f>
        <v>0</v>
      </c>
      <c r="D21" s="57"/>
      <c r="E21" s="96">
        <f t="shared" si="1"/>
        <v>0</v>
      </c>
      <c r="F21" s="58"/>
      <c r="G21" s="60"/>
    </row>
    <row r="22" spans="1:7" ht="30" customHeight="1" outlineLevel="1" x14ac:dyDescent="0.45">
      <c r="A22" s="39"/>
      <c r="B22" s="39"/>
      <c r="C22" s="56">
        <f t="shared" si="2"/>
        <v>0</v>
      </c>
      <c r="D22" s="61"/>
      <c r="E22" s="96">
        <f t="shared" si="1"/>
        <v>0</v>
      </c>
      <c r="F22" s="58"/>
      <c r="G22" s="60"/>
    </row>
    <row r="23" spans="1:7" ht="30" customHeight="1" outlineLevel="1" x14ac:dyDescent="0.45">
      <c r="A23" s="39"/>
      <c r="B23" s="39"/>
      <c r="C23" s="56">
        <f t="shared" si="2"/>
        <v>0</v>
      </c>
      <c r="D23" s="57"/>
      <c r="E23" s="96">
        <f t="shared" si="1"/>
        <v>0</v>
      </c>
      <c r="F23" s="58"/>
      <c r="G23" s="60"/>
    </row>
    <row r="24" spans="1:7" ht="30" customHeight="1" outlineLevel="1" x14ac:dyDescent="0.45">
      <c r="A24" s="39"/>
      <c r="B24" s="39"/>
      <c r="C24" s="56">
        <f t="shared" si="2"/>
        <v>0</v>
      </c>
      <c r="D24" s="57"/>
      <c r="E24" s="96">
        <f t="shared" si="1"/>
        <v>0</v>
      </c>
      <c r="F24" s="58"/>
      <c r="G24" s="60"/>
    </row>
    <row r="25" spans="1:7" ht="30" customHeight="1" outlineLevel="1" x14ac:dyDescent="0.45">
      <c r="A25" s="39"/>
      <c r="B25" s="39"/>
      <c r="C25" s="56">
        <f t="shared" si="2"/>
        <v>0</v>
      </c>
      <c r="D25" s="57"/>
      <c r="E25" s="96">
        <f t="shared" si="1"/>
        <v>0</v>
      </c>
      <c r="F25" s="58"/>
      <c r="G25" s="60"/>
    </row>
    <row r="26" spans="1:7" ht="30" customHeight="1" outlineLevel="1" x14ac:dyDescent="0.45">
      <c r="A26" s="39"/>
      <c r="B26" s="39"/>
      <c r="C26" s="56">
        <f t="shared" si="2"/>
        <v>0</v>
      </c>
      <c r="D26" s="57"/>
      <c r="E26" s="96">
        <f t="shared" si="1"/>
        <v>0</v>
      </c>
      <c r="F26" s="63"/>
      <c r="G26" s="60"/>
    </row>
    <row r="27" spans="1:7" ht="30" customHeight="1" outlineLevel="1" x14ac:dyDescent="0.45">
      <c r="A27" s="39"/>
      <c r="B27" s="39"/>
      <c r="C27" s="56">
        <f t="shared" ref="C27" si="3">E27*F27</f>
        <v>0</v>
      </c>
      <c r="D27" s="57"/>
      <c r="E27" s="96">
        <f t="shared" si="1"/>
        <v>0</v>
      </c>
      <c r="F27" s="63"/>
      <c r="G27" s="60"/>
    </row>
    <row r="28" spans="1:7" ht="30" customHeight="1" outlineLevel="1" thickBot="1" x14ac:dyDescent="0.5">
      <c r="A28" s="39"/>
      <c r="B28" s="39"/>
      <c r="C28" s="64" t="str">
        <f>IF(AND(D7="デジタル式運行記録計及び 映像記録型ドライブレコーダー一体型の取得",E28&lt;=E10*2),E28*F28,IF(AND(D7="通信機能付き一体型の取得",E28&lt;=E10*2),E28*F28,IF(AND(D7="デジタル式運行記録計の取得",E28&lt;=E10),E28*F28,"NG")))</f>
        <v>NG</v>
      </c>
      <c r="D28" s="65" t="s">
        <v>48</v>
      </c>
      <c r="E28" s="66"/>
      <c r="F28" s="67"/>
      <c r="G28" s="59" t="s">
        <v>46</v>
      </c>
    </row>
    <row r="29" spans="1:7" ht="30" customHeight="1" outlineLevel="1" thickBot="1" x14ac:dyDescent="0.5">
      <c r="A29" s="39"/>
      <c r="B29" s="68" t="s">
        <v>18</v>
      </c>
      <c r="C29" s="69">
        <f>SUM(C13:C28)</f>
        <v>0</v>
      </c>
      <c r="D29" s="70"/>
      <c r="E29" s="71"/>
      <c r="F29" s="72" t="str">
        <f>IFERROR((SUM(F13:F27)+((E28*F28)/E10)),"0")</f>
        <v>0</v>
      </c>
      <c r="G29" s="59" t="s">
        <v>49</v>
      </c>
    </row>
    <row r="30" spans="1:7" ht="18.600000000000001" customHeight="1" outlineLevel="1" thickBot="1" x14ac:dyDescent="0.5">
      <c r="A30" s="39"/>
      <c r="B30" s="39"/>
      <c r="C30" s="49"/>
      <c r="D30" s="49"/>
      <c r="E30" s="39"/>
      <c r="F30" s="39"/>
      <c r="G30" s="39"/>
    </row>
    <row r="31" spans="1:7" ht="35.1" customHeight="1" outlineLevel="1" thickBot="1" x14ac:dyDescent="0.5">
      <c r="A31" s="39"/>
      <c r="B31" s="39"/>
      <c r="C31" s="48" t="s">
        <v>19</v>
      </c>
      <c r="D31" s="50" t="s">
        <v>47</v>
      </c>
      <c r="E31" s="51"/>
      <c r="F31" s="39" t="s">
        <v>45</v>
      </c>
      <c r="G31" s="39"/>
    </row>
    <row r="32" spans="1:7" ht="18.600000000000001" customHeight="1" outlineLevel="1" x14ac:dyDescent="0.45">
      <c r="A32" s="39"/>
      <c r="B32" s="39"/>
      <c r="C32" s="112" t="s">
        <v>21</v>
      </c>
      <c r="D32" s="109" t="s">
        <v>0</v>
      </c>
      <c r="E32" s="110"/>
      <c r="F32" s="111"/>
      <c r="G32" s="52"/>
    </row>
    <row r="33" spans="1:7" ht="18.600000000000001" customHeight="1" outlineLevel="1" x14ac:dyDescent="0.45">
      <c r="A33" s="39"/>
      <c r="B33" s="39"/>
      <c r="C33" s="113"/>
      <c r="D33" s="53" t="s">
        <v>1</v>
      </c>
      <c r="E33" s="53" t="s">
        <v>2</v>
      </c>
      <c r="F33" s="54" t="s">
        <v>20</v>
      </c>
      <c r="G33" s="55"/>
    </row>
    <row r="34" spans="1:7" ht="30" customHeight="1" outlineLevel="1" x14ac:dyDescent="0.45">
      <c r="A34" s="39"/>
      <c r="B34" s="39"/>
      <c r="C34" s="56">
        <f>E34*F34</f>
        <v>0</v>
      </c>
      <c r="D34" s="57"/>
      <c r="E34" s="97">
        <f>$E$31</f>
        <v>0</v>
      </c>
      <c r="F34" s="58"/>
      <c r="G34" s="59" t="s">
        <v>50</v>
      </c>
    </row>
    <row r="35" spans="1:7" ht="30" customHeight="1" outlineLevel="1" x14ac:dyDescent="0.45">
      <c r="A35" s="39"/>
      <c r="B35" s="39"/>
      <c r="C35" s="56">
        <f t="shared" ref="C35:C38" si="4">E35*F35</f>
        <v>0</v>
      </c>
      <c r="D35" s="57"/>
      <c r="E35" s="97">
        <f t="shared" ref="E35:E46" si="5">$E$31</f>
        <v>0</v>
      </c>
      <c r="F35" s="58"/>
      <c r="G35" s="60"/>
    </row>
    <row r="36" spans="1:7" ht="30" customHeight="1" outlineLevel="1" x14ac:dyDescent="0.45">
      <c r="A36" s="39"/>
      <c r="B36" s="39"/>
      <c r="C36" s="56">
        <f t="shared" si="4"/>
        <v>0</v>
      </c>
      <c r="D36" s="61"/>
      <c r="E36" s="97">
        <f t="shared" si="5"/>
        <v>0</v>
      </c>
      <c r="F36" s="58"/>
      <c r="G36" s="60"/>
    </row>
    <row r="37" spans="1:7" ht="30" customHeight="1" outlineLevel="1" x14ac:dyDescent="0.45">
      <c r="A37" s="39"/>
      <c r="B37" s="39"/>
      <c r="C37" s="56">
        <f t="shared" si="4"/>
        <v>0</v>
      </c>
      <c r="D37" s="57"/>
      <c r="E37" s="97">
        <f t="shared" si="5"/>
        <v>0</v>
      </c>
      <c r="F37" s="58"/>
      <c r="G37" s="60"/>
    </row>
    <row r="38" spans="1:7" ht="30" customHeight="1" outlineLevel="1" x14ac:dyDescent="0.45">
      <c r="A38" s="39"/>
      <c r="B38" s="39"/>
      <c r="C38" s="56">
        <f t="shared" si="4"/>
        <v>0</v>
      </c>
      <c r="D38" s="57"/>
      <c r="E38" s="97">
        <f t="shared" si="5"/>
        <v>0</v>
      </c>
      <c r="F38" s="58"/>
      <c r="G38" s="60"/>
    </row>
    <row r="39" spans="1:7" ht="30" customHeight="1" outlineLevel="1" x14ac:dyDescent="0.45">
      <c r="A39" s="39"/>
      <c r="B39" s="39"/>
      <c r="C39" s="56">
        <f t="shared" ref="C39:C42" si="6">E39*F39</f>
        <v>0</v>
      </c>
      <c r="D39" s="57"/>
      <c r="E39" s="97">
        <f t="shared" si="5"/>
        <v>0</v>
      </c>
      <c r="F39" s="58"/>
      <c r="G39" s="60"/>
    </row>
    <row r="40" spans="1:7" ht="30" customHeight="1" outlineLevel="1" x14ac:dyDescent="0.45">
      <c r="A40" s="39"/>
      <c r="B40" s="39"/>
      <c r="C40" s="56">
        <f t="shared" si="6"/>
        <v>0</v>
      </c>
      <c r="D40" s="61"/>
      <c r="E40" s="97">
        <f t="shared" si="5"/>
        <v>0</v>
      </c>
      <c r="F40" s="58"/>
      <c r="G40" s="60"/>
    </row>
    <row r="41" spans="1:7" ht="30" customHeight="1" outlineLevel="1" x14ac:dyDescent="0.45">
      <c r="A41" s="39"/>
      <c r="B41" s="39"/>
      <c r="C41" s="56">
        <f t="shared" si="6"/>
        <v>0</v>
      </c>
      <c r="D41" s="57"/>
      <c r="E41" s="97">
        <f t="shared" si="5"/>
        <v>0</v>
      </c>
      <c r="F41" s="58"/>
      <c r="G41" s="60"/>
    </row>
    <row r="42" spans="1:7" ht="30" customHeight="1" outlineLevel="1" x14ac:dyDescent="0.45">
      <c r="A42" s="39"/>
      <c r="B42" s="39"/>
      <c r="C42" s="56">
        <f t="shared" si="6"/>
        <v>0</v>
      </c>
      <c r="D42" s="57"/>
      <c r="E42" s="97">
        <f t="shared" si="5"/>
        <v>0</v>
      </c>
      <c r="F42" s="58"/>
      <c r="G42" s="60"/>
    </row>
    <row r="43" spans="1:7" ht="30" customHeight="1" outlineLevel="1" x14ac:dyDescent="0.45">
      <c r="A43" s="39"/>
      <c r="B43" s="39"/>
      <c r="C43" s="56">
        <f t="shared" ref="C43:C46" si="7">E43*F43</f>
        <v>0</v>
      </c>
      <c r="D43" s="57"/>
      <c r="E43" s="97">
        <f t="shared" si="5"/>
        <v>0</v>
      </c>
      <c r="F43" s="58"/>
      <c r="G43" s="60"/>
    </row>
    <row r="44" spans="1:7" ht="30" customHeight="1" outlineLevel="1" x14ac:dyDescent="0.45">
      <c r="A44" s="39"/>
      <c r="B44" s="39"/>
      <c r="C44" s="56">
        <f t="shared" si="7"/>
        <v>0</v>
      </c>
      <c r="D44" s="61"/>
      <c r="E44" s="97">
        <f t="shared" si="5"/>
        <v>0</v>
      </c>
      <c r="F44" s="58"/>
      <c r="G44" s="60"/>
    </row>
    <row r="45" spans="1:7" ht="30" customHeight="1" outlineLevel="1" x14ac:dyDescent="0.45">
      <c r="A45" s="39"/>
      <c r="B45" s="39"/>
      <c r="C45" s="56">
        <f t="shared" si="7"/>
        <v>0</v>
      </c>
      <c r="D45" s="57"/>
      <c r="E45" s="97">
        <f t="shared" si="5"/>
        <v>0</v>
      </c>
      <c r="F45" s="58"/>
      <c r="G45" s="60"/>
    </row>
    <row r="46" spans="1:7" ht="30" customHeight="1" outlineLevel="1" thickBot="1" x14ac:dyDescent="0.5">
      <c r="A46" s="39"/>
      <c r="B46" s="39"/>
      <c r="C46" s="56">
        <f t="shared" si="7"/>
        <v>0</v>
      </c>
      <c r="D46" s="57"/>
      <c r="E46" s="97">
        <f t="shared" si="5"/>
        <v>0</v>
      </c>
      <c r="F46" s="58"/>
      <c r="G46" s="60"/>
    </row>
    <row r="47" spans="1:7" ht="30" customHeight="1" outlineLevel="1" thickBot="1" x14ac:dyDescent="0.5">
      <c r="A47" s="39"/>
      <c r="B47" s="68" t="s">
        <v>18</v>
      </c>
      <c r="C47" s="69">
        <f>SUM(C34:C46)</f>
        <v>0</v>
      </c>
      <c r="D47" s="70"/>
      <c r="E47" s="71"/>
      <c r="F47" s="72">
        <f>SUM(F34:F46)</f>
        <v>0</v>
      </c>
      <c r="G47" s="60"/>
    </row>
    <row r="48" spans="1:7" ht="16.5" customHeight="1" outlineLevel="1" x14ac:dyDescent="0.45">
      <c r="A48" s="39"/>
      <c r="B48" s="68"/>
      <c r="C48" s="73"/>
      <c r="D48" s="74"/>
      <c r="E48" s="39"/>
      <c r="F48" s="60"/>
      <c r="G48" s="60"/>
    </row>
    <row r="49" spans="1:9" ht="30" customHeight="1" outlineLevel="1" x14ac:dyDescent="0.45">
      <c r="A49" s="39"/>
      <c r="B49" s="39"/>
      <c r="C49" s="75" t="s">
        <v>22</v>
      </c>
      <c r="D49" s="76"/>
      <c r="E49" s="77">
        <f>C29+C47</f>
        <v>0</v>
      </c>
      <c r="F49" s="78" t="s">
        <v>23</v>
      </c>
      <c r="G49" s="60"/>
    </row>
    <row r="50" spans="1:9" ht="18.600000000000001" customHeight="1" outlineLevel="1" x14ac:dyDescent="0.45">
      <c r="A50" s="39"/>
      <c r="B50" s="39"/>
      <c r="C50" s="79" t="s">
        <v>73</v>
      </c>
      <c r="D50" s="39"/>
      <c r="E50" s="39"/>
      <c r="F50" s="39"/>
      <c r="G50" s="39"/>
    </row>
    <row r="51" spans="1:9" ht="18.600000000000001" customHeight="1" outlineLevel="1" x14ac:dyDescent="0.45">
      <c r="A51" s="39"/>
      <c r="B51" s="39"/>
      <c r="C51" s="39" t="s">
        <v>36</v>
      </c>
      <c r="D51" s="39"/>
      <c r="E51" s="39"/>
      <c r="F51" s="39"/>
      <c r="G51" s="39"/>
    </row>
    <row r="52" spans="1:9" outlineLevel="1" x14ac:dyDescent="0.45">
      <c r="A52" s="39"/>
      <c r="B52" s="46" t="s">
        <v>3</v>
      </c>
      <c r="C52" s="39"/>
      <c r="D52" s="39"/>
      <c r="E52" s="39"/>
      <c r="F52" s="39"/>
      <c r="G52" s="39"/>
    </row>
    <row r="53" spans="1:9" outlineLevel="1" x14ac:dyDescent="0.45">
      <c r="A53" s="39"/>
      <c r="B53" s="46"/>
      <c r="C53" s="39" t="s">
        <v>24</v>
      </c>
      <c r="D53" s="39"/>
      <c r="E53" s="80"/>
      <c r="F53" s="39"/>
      <c r="G53" s="39"/>
    </row>
    <row r="54" spans="1:9" outlineLevel="1" x14ac:dyDescent="0.45">
      <c r="A54" s="39"/>
      <c r="B54" s="46"/>
      <c r="C54" s="81" t="s">
        <v>30</v>
      </c>
      <c r="D54" s="82">
        <f>E10</f>
        <v>0</v>
      </c>
      <c r="E54" s="83" t="s">
        <v>31</v>
      </c>
      <c r="F54" s="39"/>
      <c r="G54" s="39"/>
    </row>
    <row r="55" spans="1:9" outlineLevel="1" x14ac:dyDescent="0.45">
      <c r="A55" s="39"/>
      <c r="B55" s="46"/>
      <c r="C55" s="81" t="s">
        <v>32</v>
      </c>
      <c r="D55" s="84" t="str">
        <f>IFERROR(C29/E10,"0")</f>
        <v>0</v>
      </c>
      <c r="E55" s="83" t="s">
        <v>23</v>
      </c>
      <c r="F55" s="39"/>
      <c r="G55" s="39"/>
    </row>
    <row r="56" spans="1:9" outlineLevel="1" x14ac:dyDescent="0.45">
      <c r="A56" s="39"/>
      <c r="B56" s="39"/>
      <c r="C56" s="81" t="s">
        <v>62</v>
      </c>
      <c r="D56" s="85">
        <f>D55/2</f>
        <v>0</v>
      </c>
      <c r="E56" s="39" t="s">
        <v>23</v>
      </c>
      <c r="F56" s="39"/>
      <c r="G56" s="48"/>
    </row>
    <row r="57" spans="1:9" outlineLevel="1" x14ac:dyDescent="0.45">
      <c r="A57" s="39"/>
      <c r="B57" s="39"/>
      <c r="C57" s="81" t="s">
        <v>25</v>
      </c>
      <c r="D57" s="86">
        <f>IF(D7="デジタル式運行記録計の取得",30000,IF(D7="デジタル式運行記録計及び 映像記録型ドライブレコーダー一体型の取得",40000,IF(D7="通信機能付き一体型の取得",100000,)))</f>
        <v>0</v>
      </c>
      <c r="E57" s="39" t="s">
        <v>23</v>
      </c>
      <c r="F57" s="39"/>
      <c r="G57" s="48"/>
    </row>
    <row r="58" spans="1:9" outlineLevel="1" x14ac:dyDescent="0.45">
      <c r="A58" s="39"/>
      <c r="B58" s="46"/>
      <c r="C58" s="81" t="s">
        <v>33</v>
      </c>
      <c r="D58" s="85">
        <f>IF(D56&lt;=D57,ROUNDDOWN(D56,-2),D57)</f>
        <v>0</v>
      </c>
      <c r="E58" s="39" t="s">
        <v>34</v>
      </c>
      <c r="F58" s="87">
        <f>E10</f>
        <v>0</v>
      </c>
      <c r="G58" s="39" t="s">
        <v>35</v>
      </c>
      <c r="H58" s="8">
        <f>D58*F58</f>
        <v>0</v>
      </c>
      <c r="I58" s="1" t="s">
        <v>23</v>
      </c>
    </row>
    <row r="59" spans="1:9" outlineLevel="1" x14ac:dyDescent="0.45">
      <c r="A59" s="39"/>
      <c r="B59" s="46"/>
      <c r="C59" s="39"/>
      <c r="D59" s="39" t="s">
        <v>26</v>
      </c>
      <c r="E59" s="39"/>
      <c r="F59" s="39"/>
      <c r="G59" s="48"/>
    </row>
    <row r="60" spans="1:9" outlineLevel="1" x14ac:dyDescent="0.45">
      <c r="A60" s="39"/>
      <c r="B60" s="46"/>
      <c r="C60" s="39"/>
      <c r="D60" s="39" t="s">
        <v>27</v>
      </c>
      <c r="E60" s="39"/>
      <c r="F60" s="39"/>
      <c r="G60" s="48"/>
    </row>
    <row r="61" spans="1:9" outlineLevel="1" x14ac:dyDescent="0.45">
      <c r="A61" s="39"/>
      <c r="B61" s="46"/>
      <c r="C61" s="39"/>
      <c r="D61" s="39" t="s">
        <v>43</v>
      </c>
      <c r="E61" s="39"/>
      <c r="F61" s="39"/>
      <c r="G61" s="48"/>
    </row>
    <row r="62" spans="1:9" outlineLevel="1" x14ac:dyDescent="0.45">
      <c r="A62" s="39"/>
      <c r="B62" s="46"/>
      <c r="C62" s="39" t="s">
        <v>28</v>
      </c>
      <c r="D62" s="39"/>
      <c r="E62" s="83"/>
      <c r="F62" s="39"/>
      <c r="G62" s="39"/>
    </row>
    <row r="63" spans="1:9" outlineLevel="1" x14ac:dyDescent="0.45">
      <c r="A63" s="39"/>
      <c r="B63" s="46"/>
      <c r="C63" s="81" t="s">
        <v>30</v>
      </c>
      <c r="D63" s="82">
        <f>E31</f>
        <v>0</v>
      </c>
      <c r="E63" s="83" t="s">
        <v>31</v>
      </c>
      <c r="F63" s="39"/>
      <c r="G63" s="39"/>
    </row>
    <row r="64" spans="1:9" outlineLevel="1" x14ac:dyDescent="0.45">
      <c r="A64" s="39"/>
      <c r="B64" s="46"/>
      <c r="C64" s="81" t="s">
        <v>32</v>
      </c>
      <c r="D64" s="88">
        <f>F47</f>
        <v>0</v>
      </c>
      <c r="E64" s="83" t="s">
        <v>23</v>
      </c>
      <c r="F64" s="39"/>
      <c r="G64" s="39"/>
    </row>
    <row r="65" spans="1:9" outlineLevel="1" x14ac:dyDescent="0.45">
      <c r="A65" s="39"/>
      <c r="B65" s="39"/>
      <c r="C65" s="81" t="s">
        <v>62</v>
      </c>
      <c r="D65" s="85">
        <f>F47/2</f>
        <v>0</v>
      </c>
      <c r="E65" s="39" t="s">
        <v>23</v>
      </c>
      <c r="F65" s="39"/>
      <c r="G65" s="48"/>
    </row>
    <row r="66" spans="1:9" outlineLevel="1" x14ac:dyDescent="0.45">
      <c r="A66" s="39"/>
      <c r="B66" s="39"/>
      <c r="C66" s="81" t="s">
        <v>25</v>
      </c>
      <c r="D66" s="86">
        <f>IF(D7="デジタル式運行記録計の取得",100000,IF(OR(D7="デジタル式運行記録計及び 映像記録型ドライブレコーダー一体型の取得",D7="通信機能付き一体型の取得"),130000,0))</f>
        <v>0</v>
      </c>
      <c r="E66" s="39" t="s">
        <v>23</v>
      </c>
      <c r="F66" s="39"/>
      <c r="G66" s="48"/>
    </row>
    <row r="67" spans="1:9" outlineLevel="1" x14ac:dyDescent="0.45">
      <c r="A67" s="39"/>
      <c r="B67" s="46"/>
      <c r="C67" s="81" t="s">
        <v>33</v>
      </c>
      <c r="D67" s="85">
        <f>IF(D65&lt;=D66,ROUNDDOWN(D65,-2),D66)</f>
        <v>0</v>
      </c>
      <c r="E67" s="39" t="s">
        <v>34</v>
      </c>
      <c r="F67" s="87">
        <f>E31</f>
        <v>0</v>
      </c>
      <c r="G67" s="39" t="s">
        <v>35</v>
      </c>
      <c r="H67" s="8">
        <f>D67*F67</f>
        <v>0</v>
      </c>
      <c r="I67" s="1" t="s">
        <v>23</v>
      </c>
    </row>
    <row r="68" spans="1:9" outlineLevel="1" x14ac:dyDescent="0.45">
      <c r="A68" s="39"/>
      <c r="B68" s="46"/>
      <c r="C68" s="39"/>
      <c r="D68" s="39" t="s">
        <v>26</v>
      </c>
      <c r="E68" s="39"/>
      <c r="F68" s="39"/>
      <c r="G68" s="48"/>
    </row>
    <row r="69" spans="1:9" outlineLevel="1" x14ac:dyDescent="0.45">
      <c r="A69" s="39"/>
      <c r="B69" s="46"/>
      <c r="C69" s="39"/>
      <c r="D69" s="39" t="s">
        <v>27</v>
      </c>
      <c r="E69" s="39"/>
      <c r="F69" s="39"/>
      <c r="G69" s="48"/>
    </row>
    <row r="70" spans="1:9" outlineLevel="1" x14ac:dyDescent="0.45">
      <c r="A70" s="39"/>
      <c r="B70" s="46"/>
      <c r="C70" s="39"/>
      <c r="D70" s="39" t="s">
        <v>43</v>
      </c>
      <c r="E70" s="39"/>
      <c r="F70" s="39"/>
      <c r="G70" s="48"/>
    </row>
    <row r="71" spans="1:9" outlineLevel="1" x14ac:dyDescent="0.45">
      <c r="A71" s="39"/>
      <c r="B71" s="46"/>
      <c r="C71" s="39"/>
      <c r="D71" s="39"/>
      <c r="E71" s="39"/>
      <c r="F71" s="39"/>
      <c r="G71" s="48"/>
    </row>
    <row r="72" spans="1:9" outlineLevel="1" x14ac:dyDescent="0.45">
      <c r="A72" s="39"/>
      <c r="B72" s="46" t="s">
        <v>55</v>
      </c>
      <c r="C72" s="39"/>
      <c r="D72" s="39"/>
      <c r="E72" s="39"/>
      <c r="F72" s="39"/>
      <c r="G72" s="48"/>
    </row>
    <row r="73" spans="1:9" outlineLevel="1" x14ac:dyDescent="0.45">
      <c r="A73" s="39"/>
      <c r="B73" s="46"/>
      <c r="C73" s="39" t="s">
        <v>38</v>
      </c>
      <c r="D73" s="39"/>
      <c r="E73" s="39"/>
      <c r="F73" s="39"/>
      <c r="G73" s="48"/>
    </row>
    <row r="74" spans="1:9" outlineLevel="1" x14ac:dyDescent="0.45">
      <c r="A74" s="39"/>
      <c r="B74" s="46"/>
      <c r="C74" s="81" t="s">
        <v>37</v>
      </c>
      <c r="D74" s="83">
        <f>IF(D7="通信機能付き一体型の取得",1200000,800000)</f>
        <v>800000</v>
      </c>
      <c r="E74" s="39" t="s">
        <v>23</v>
      </c>
      <c r="F74" s="39"/>
      <c r="G74" s="39"/>
    </row>
    <row r="75" spans="1:9" ht="26.4" outlineLevel="1" x14ac:dyDescent="0.45">
      <c r="A75" s="39"/>
      <c r="B75" s="89"/>
      <c r="C75" s="90" t="s">
        <v>29</v>
      </c>
      <c r="D75" s="91">
        <f>IF((H58+H67)&lt;=D74,ROUNDDOWN((H58+H67),-2),D74)</f>
        <v>0</v>
      </c>
      <c r="E75" s="92" t="s">
        <v>23</v>
      </c>
      <c r="F75" s="39"/>
      <c r="G75" s="39"/>
    </row>
    <row r="76" spans="1:9" ht="26.4" outlineLevel="1" x14ac:dyDescent="0.45">
      <c r="A76" s="39"/>
      <c r="B76" s="46"/>
      <c r="C76" s="39"/>
      <c r="D76" s="79" t="s">
        <v>74</v>
      </c>
      <c r="E76" s="39"/>
      <c r="F76" s="39"/>
      <c r="G76" s="39"/>
    </row>
    <row r="77" spans="1:9" outlineLevel="1" x14ac:dyDescent="0.45">
      <c r="A77" s="39"/>
      <c r="B77" s="39"/>
      <c r="C77" s="39"/>
      <c r="D77" s="39" t="s">
        <v>51</v>
      </c>
      <c r="E77" s="39"/>
      <c r="F77" s="39"/>
      <c r="G77" s="39"/>
    </row>
    <row r="78" spans="1:9" x14ac:dyDescent="0.45">
      <c r="A78" s="39"/>
      <c r="B78" s="46" t="s">
        <v>56</v>
      </c>
      <c r="C78" s="93"/>
      <c r="D78" s="39"/>
      <c r="E78" s="39"/>
      <c r="F78" s="39"/>
      <c r="G78" s="39"/>
    </row>
    <row r="79" spans="1:9" x14ac:dyDescent="0.45">
      <c r="A79" s="39"/>
      <c r="B79" s="39"/>
      <c r="C79" s="39" t="s">
        <v>40</v>
      </c>
      <c r="D79" s="39"/>
      <c r="E79" s="39"/>
      <c r="F79" s="39"/>
      <c r="G79" s="39"/>
    </row>
    <row r="80" spans="1:9" x14ac:dyDescent="0.45">
      <c r="A80" s="39"/>
      <c r="B80" s="39"/>
      <c r="C80" s="39" t="s">
        <v>41</v>
      </c>
      <c r="D80" s="39"/>
      <c r="E80" s="39"/>
      <c r="F80" s="39"/>
      <c r="G80" s="39"/>
    </row>
    <row r="81" spans="1:7" x14ac:dyDescent="0.45">
      <c r="A81" s="39"/>
      <c r="B81" s="39"/>
      <c r="C81" s="39" t="s">
        <v>42</v>
      </c>
      <c r="D81" s="39"/>
      <c r="E81" s="94" t="s">
        <v>57</v>
      </c>
      <c r="F81" s="95" t="s">
        <v>58</v>
      </c>
      <c r="G81" s="48"/>
    </row>
    <row r="82" spans="1:7" x14ac:dyDescent="0.45">
      <c r="A82" s="39"/>
      <c r="B82" s="39"/>
      <c r="C82" s="39"/>
      <c r="D82" s="39"/>
      <c r="E82" s="39"/>
      <c r="F82" s="39"/>
      <c r="G82" s="39"/>
    </row>
    <row r="83" spans="1:7" x14ac:dyDescent="0.45">
      <c r="A83" s="39"/>
      <c r="B83" s="39"/>
      <c r="C83" s="39" t="s">
        <v>39</v>
      </c>
      <c r="D83" s="39"/>
      <c r="E83" s="39"/>
      <c r="F83" s="39"/>
      <c r="G83" s="39"/>
    </row>
    <row r="84" spans="1:7" x14ac:dyDescent="0.45">
      <c r="A84" s="39"/>
      <c r="B84" s="39"/>
      <c r="C84" s="107">
        <f>D7</f>
        <v>0</v>
      </c>
      <c r="D84" s="108"/>
      <c r="E84" s="39"/>
      <c r="F84" s="39"/>
      <c r="G84" s="39"/>
    </row>
    <row r="85" spans="1:7" ht="18.600000000000001" thickBot="1" x14ac:dyDescent="0.5"/>
    <row r="86" spans="1:7" ht="34.35" customHeight="1" x14ac:dyDescent="0.45">
      <c r="C86" s="3" t="s">
        <v>4</v>
      </c>
      <c r="D86" s="9" t="s">
        <v>5</v>
      </c>
      <c r="E86" s="9" t="s">
        <v>6</v>
      </c>
      <c r="F86" s="4" t="s">
        <v>7</v>
      </c>
      <c r="G86" s="5" t="s">
        <v>8</v>
      </c>
    </row>
    <row r="87" spans="1:7" ht="25.35" customHeight="1" x14ac:dyDescent="0.45">
      <c r="C87" s="24"/>
      <c r="D87" s="32"/>
      <c r="E87" s="33"/>
      <c r="F87" s="33"/>
      <c r="G87" s="34"/>
    </row>
    <row r="88" spans="1:7" ht="25.35" customHeight="1" x14ac:dyDescent="0.45">
      <c r="C88" s="25"/>
      <c r="D88" s="32"/>
      <c r="E88" s="33"/>
      <c r="F88" s="33"/>
      <c r="G88" s="34"/>
    </row>
    <row r="89" spans="1:7" ht="25.35" customHeight="1" x14ac:dyDescent="0.45">
      <c r="C89" s="25"/>
      <c r="D89" s="32"/>
      <c r="E89" s="33"/>
      <c r="F89" s="33"/>
      <c r="G89" s="34"/>
    </row>
    <row r="90" spans="1:7" ht="25.35" customHeight="1" x14ac:dyDescent="0.45">
      <c r="C90" s="25"/>
      <c r="D90" s="32"/>
      <c r="E90" s="33"/>
      <c r="F90" s="33"/>
      <c r="G90" s="34"/>
    </row>
    <row r="91" spans="1:7" ht="25.35" customHeight="1" x14ac:dyDescent="0.45">
      <c r="C91" s="25"/>
      <c r="D91" s="32"/>
      <c r="E91" s="33"/>
      <c r="F91" s="33"/>
      <c r="G91" s="34"/>
    </row>
    <row r="92" spans="1:7" ht="25.35" customHeight="1" x14ac:dyDescent="0.45">
      <c r="C92" s="25"/>
      <c r="D92" s="32"/>
      <c r="E92" s="33"/>
      <c r="F92" s="33"/>
      <c r="G92" s="34"/>
    </row>
    <row r="93" spans="1:7" ht="25.35" customHeight="1" x14ac:dyDescent="0.45">
      <c r="C93" s="25"/>
      <c r="D93" s="32"/>
      <c r="E93" s="33"/>
      <c r="F93" s="33"/>
      <c r="G93" s="34"/>
    </row>
    <row r="94" spans="1:7" ht="25.35" customHeight="1" x14ac:dyDescent="0.45">
      <c r="C94" s="25"/>
      <c r="D94" s="32"/>
      <c r="E94" s="33"/>
      <c r="F94" s="33"/>
      <c r="G94" s="34"/>
    </row>
    <row r="95" spans="1:7" ht="25.35" customHeight="1" x14ac:dyDescent="0.45">
      <c r="C95" s="25"/>
      <c r="D95" s="32"/>
      <c r="E95" s="33"/>
      <c r="F95" s="33"/>
      <c r="G95" s="34"/>
    </row>
    <row r="96" spans="1:7" ht="25.35" customHeight="1" x14ac:dyDescent="0.45">
      <c r="C96" s="25"/>
      <c r="D96" s="32"/>
      <c r="E96" s="33"/>
      <c r="F96" s="33"/>
      <c r="G96" s="34"/>
    </row>
    <row r="97" spans="3:7" ht="25.35" customHeight="1" x14ac:dyDescent="0.45">
      <c r="C97" s="25"/>
      <c r="D97" s="32"/>
      <c r="E97" s="33"/>
      <c r="F97" s="33"/>
      <c r="G97" s="34"/>
    </row>
    <row r="98" spans="3:7" ht="25.35" customHeight="1" x14ac:dyDescent="0.45">
      <c r="C98" s="25"/>
      <c r="D98" s="32"/>
      <c r="E98" s="33"/>
      <c r="F98" s="33"/>
      <c r="G98" s="34"/>
    </row>
    <row r="99" spans="3:7" ht="25.35" customHeight="1" x14ac:dyDescent="0.45">
      <c r="C99" s="25"/>
      <c r="D99" s="32"/>
      <c r="E99" s="33"/>
      <c r="F99" s="33"/>
      <c r="G99" s="34"/>
    </row>
    <row r="100" spans="3:7" ht="25.35" customHeight="1" x14ac:dyDescent="0.45">
      <c r="C100" s="24"/>
      <c r="D100" s="32"/>
      <c r="E100" s="33"/>
      <c r="F100" s="33"/>
      <c r="G100" s="34"/>
    </row>
    <row r="101" spans="3:7" ht="25.35" customHeight="1" x14ac:dyDescent="0.45">
      <c r="C101" s="24"/>
      <c r="D101" s="32"/>
      <c r="E101" s="33"/>
      <c r="F101" s="33"/>
      <c r="G101" s="34"/>
    </row>
    <row r="102" spans="3:7" ht="25.35" customHeight="1" x14ac:dyDescent="0.45">
      <c r="C102" s="25"/>
      <c r="D102" s="32"/>
      <c r="E102" s="33"/>
      <c r="F102" s="33"/>
      <c r="G102" s="34"/>
    </row>
    <row r="103" spans="3:7" ht="25.35" customHeight="1" x14ac:dyDescent="0.45">
      <c r="C103" s="25"/>
      <c r="D103" s="32"/>
      <c r="E103" s="33"/>
      <c r="F103" s="33"/>
      <c r="G103" s="34"/>
    </row>
    <row r="104" spans="3:7" ht="25.35" customHeight="1" thickBot="1" x14ac:dyDescent="0.5">
      <c r="C104" s="26"/>
      <c r="D104" s="35"/>
      <c r="E104" s="36"/>
      <c r="F104" s="36"/>
      <c r="G104" s="37"/>
    </row>
    <row r="106" spans="3:7" x14ac:dyDescent="0.45">
      <c r="C106" s="1" t="s">
        <v>9</v>
      </c>
    </row>
    <row r="107" spans="3:7" ht="18.600000000000001" thickBot="1" x14ac:dyDescent="0.5"/>
    <row r="108" spans="3:7" ht="36" customHeight="1" x14ac:dyDescent="0.45">
      <c r="C108" s="6" t="s">
        <v>4</v>
      </c>
      <c r="D108" s="9" t="s">
        <v>10</v>
      </c>
      <c r="E108" s="7" t="s">
        <v>7</v>
      </c>
      <c r="F108" s="105" t="s">
        <v>8</v>
      </c>
      <c r="G108" s="106"/>
    </row>
    <row r="109" spans="3:7" ht="25.35" customHeight="1" x14ac:dyDescent="0.45">
      <c r="C109" s="25"/>
      <c r="D109" s="33"/>
      <c r="E109" s="33"/>
      <c r="F109" s="98"/>
      <c r="G109" s="99"/>
    </row>
    <row r="110" spans="3:7" ht="25.35" customHeight="1" x14ac:dyDescent="0.45">
      <c r="C110" s="25"/>
      <c r="D110" s="33"/>
      <c r="E110" s="33"/>
      <c r="F110" s="98"/>
      <c r="G110" s="99"/>
    </row>
    <row r="111" spans="3:7" ht="25.35" customHeight="1" x14ac:dyDescent="0.45">
      <c r="C111" s="25"/>
      <c r="D111" s="33"/>
      <c r="E111" s="33"/>
      <c r="F111" s="98"/>
      <c r="G111" s="99"/>
    </row>
    <row r="112" spans="3:7" ht="25.35" customHeight="1" x14ac:dyDescent="0.45">
      <c r="C112" s="25"/>
      <c r="D112" s="33"/>
      <c r="E112" s="33"/>
      <c r="F112" s="98"/>
      <c r="G112" s="99"/>
    </row>
    <row r="113" spans="3:7" ht="25.35" customHeight="1" x14ac:dyDescent="0.45">
      <c r="C113" s="25"/>
      <c r="D113" s="33"/>
      <c r="E113" s="38"/>
      <c r="F113" s="98"/>
      <c r="G113" s="99"/>
    </row>
    <row r="114" spans="3:7" ht="25.35" customHeight="1" x14ac:dyDescent="0.45">
      <c r="C114" s="27"/>
      <c r="D114" s="33"/>
      <c r="E114" s="33"/>
      <c r="F114" s="98"/>
      <c r="G114" s="99"/>
    </row>
    <row r="115" spans="3:7" ht="25.35" customHeight="1" x14ac:dyDescent="0.45">
      <c r="C115" s="27"/>
      <c r="D115" s="33"/>
      <c r="E115" s="33"/>
      <c r="F115" s="98"/>
      <c r="G115" s="99"/>
    </row>
    <row r="116" spans="3:7" ht="25.35" customHeight="1" x14ac:dyDescent="0.45">
      <c r="C116" s="28"/>
      <c r="D116" s="32"/>
      <c r="E116" s="38"/>
      <c r="F116" s="98"/>
      <c r="G116" s="99"/>
    </row>
    <row r="117" spans="3:7" ht="25.35" customHeight="1" x14ac:dyDescent="0.45">
      <c r="C117" s="27"/>
      <c r="D117" s="32"/>
      <c r="E117" s="33"/>
      <c r="F117" s="98"/>
      <c r="G117" s="99"/>
    </row>
    <row r="118" spans="3:7" ht="25.35" customHeight="1" x14ac:dyDescent="0.45">
      <c r="C118" s="27"/>
      <c r="D118" s="32"/>
      <c r="E118" s="33"/>
      <c r="F118" s="98"/>
      <c r="G118" s="99"/>
    </row>
    <row r="119" spans="3:7" ht="25.35" customHeight="1" x14ac:dyDescent="0.45">
      <c r="C119" s="27"/>
      <c r="D119" s="32"/>
      <c r="E119" s="33"/>
      <c r="F119" s="98"/>
      <c r="G119" s="99"/>
    </row>
    <row r="120" spans="3:7" ht="25.35" customHeight="1" x14ac:dyDescent="0.45">
      <c r="C120" s="27"/>
      <c r="D120" s="32"/>
      <c r="E120" s="33"/>
      <c r="F120" s="98"/>
      <c r="G120" s="99"/>
    </row>
    <row r="121" spans="3:7" ht="25.35" customHeight="1" x14ac:dyDescent="0.45">
      <c r="C121" s="27"/>
      <c r="D121" s="32"/>
      <c r="E121" s="33"/>
      <c r="F121" s="98"/>
      <c r="G121" s="99"/>
    </row>
    <row r="122" spans="3:7" ht="25.35" customHeight="1" x14ac:dyDescent="0.45">
      <c r="C122" s="28"/>
      <c r="D122" s="32"/>
      <c r="E122" s="38"/>
      <c r="F122" s="98"/>
      <c r="G122" s="99"/>
    </row>
    <row r="123" spans="3:7" ht="25.35" customHeight="1" x14ac:dyDescent="0.45">
      <c r="C123" s="27"/>
      <c r="D123" s="32"/>
      <c r="E123" s="33"/>
      <c r="F123" s="98"/>
      <c r="G123" s="99"/>
    </row>
    <row r="124" spans="3:7" ht="25.35" customHeight="1" thickBot="1" x14ac:dyDescent="0.5">
      <c r="C124" s="29"/>
      <c r="D124" s="35"/>
      <c r="E124" s="36"/>
      <c r="F124" s="100"/>
      <c r="G124" s="101"/>
    </row>
    <row r="126" spans="3:7" x14ac:dyDescent="0.45">
      <c r="C126" s="1" t="s">
        <v>11</v>
      </c>
    </row>
    <row r="127" spans="3:7" ht="25.35" customHeight="1" x14ac:dyDescent="0.45">
      <c r="C127" s="30"/>
      <c r="D127" s="2" t="s">
        <v>12</v>
      </c>
      <c r="E127" s="2" t="s">
        <v>13</v>
      </c>
      <c r="F127" s="30"/>
      <c r="G127" s="2" t="s">
        <v>14</v>
      </c>
    </row>
    <row r="128" spans="3:7" ht="25.35" customHeight="1" x14ac:dyDescent="0.45">
      <c r="C128" s="31"/>
      <c r="D128" s="2" t="s">
        <v>12</v>
      </c>
      <c r="E128" s="2" t="s">
        <v>13</v>
      </c>
      <c r="F128" s="30"/>
      <c r="G128" s="2" t="s">
        <v>14</v>
      </c>
    </row>
    <row r="129" spans="3:7" ht="25.35" customHeight="1" x14ac:dyDescent="0.45">
      <c r="C129" s="31"/>
      <c r="D129" s="2" t="s">
        <v>12</v>
      </c>
      <c r="E129" s="2" t="s">
        <v>13</v>
      </c>
      <c r="F129" s="30"/>
      <c r="G129" s="2" t="s">
        <v>14</v>
      </c>
    </row>
    <row r="130" spans="3:7" ht="25.35" customHeight="1" x14ac:dyDescent="0.45">
      <c r="C130" s="30"/>
      <c r="D130" s="2" t="s">
        <v>12</v>
      </c>
      <c r="E130" s="2" t="s">
        <v>13</v>
      </c>
      <c r="F130" s="30"/>
      <c r="G130" s="2" t="s">
        <v>14</v>
      </c>
    </row>
    <row r="131" spans="3:7" ht="25.35" customHeight="1" x14ac:dyDescent="0.45">
      <c r="C131" s="31"/>
      <c r="D131" s="2" t="s">
        <v>12</v>
      </c>
      <c r="E131" s="2" t="s">
        <v>13</v>
      </c>
      <c r="F131" s="30"/>
      <c r="G131" s="2" t="s">
        <v>14</v>
      </c>
    </row>
    <row r="132" spans="3:7" ht="25.35" customHeight="1" x14ac:dyDescent="0.45">
      <c r="C132" s="31"/>
      <c r="D132" s="2" t="s">
        <v>12</v>
      </c>
      <c r="E132" s="2" t="s">
        <v>13</v>
      </c>
      <c r="F132" s="30"/>
      <c r="G132" s="2" t="s">
        <v>14</v>
      </c>
    </row>
    <row r="133" spans="3:7" ht="25.35" customHeight="1" x14ac:dyDescent="0.45">
      <c r="C133" s="30"/>
      <c r="D133" s="2" t="s">
        <v>12</v>
      </c>
      <c r="E133" s="2" t="s">
        <v>13</v>
      </c>
      <c r="F133" s="30"/>
      <c r="G133" s="2" t="s">
        <v>14</v>
      </c>
    </row>
    <row r="134" spans="3:7" ht="25.35" customHeight="1" x14ac:dyDescent="0.45">
      <c r="C134" s="31"/>
      <c r="D134" s="2" t="s">
        <v>12</v>
      </c>
      <c r="E134" s="2" t="s">
        <v>13</v>
      </c>
      <c r="F134" s="30"/>
      <c r="G134" s="2" t="s">
        <v>14</v>
      </c>
    </row>
    <row r="135" spans="3:7" ht="25.35" customHeight="1" x14ac:dyDescent="0.45">
      <c r="C135" s="31"/>
      <c r="D135" s="2" t="s">
        <v>12</v>
      </c>
      <c r="E135" s="2" t="s">
        <v>13</v>
      </c>
      <c r="F135" s="30"/>
      <c r="G135" s="2" t="s">
        <v>14</v>
      </c>
    </row>
    <row r="136" spans="3:7" ht="25.35" customHeight="1" x14ac:dyDescent="0.45">
      <c r="C136" s="31"/>
      <c r="D136" s="2" t="s">
        <v>12</v>
      </c>
      <c r="E136" s="2" t="s">
        <v>13</v>
      </c>
      <c r="F136" s="30"/>
      <c r="G136" s="2" t="s">
        <v>14</v>
      </c>
    </row>
    <row r="137" spans="3:7" ht="25.35" customHeight="1" x14ac:dyDescent="0.45">
      <c r="C137" s="30"/>
      <c r="D137" s="2" t="s">
        <v>12</v>
      </c>
      <c r="E137" s="2" t="s">
        <v>13</v>
      </c>
      <c r="F137" s="30"/>
      <c r="G137" s="2" t="s">
        <v>14</v>
      </c>
    </row>
    <row r="138" spans="3:7" ht="25.35" customHeight="1" x14ac:dyDescent="0.45">
      <c r="C138" s="31"/>
      <c r="D138" s="2" t="s">
        <v>12</v>
      </c>
      <c r="E138" s="2" t="s">
        <v>13</v>
      </c>
      <c r="F138" s="30"/>
      <c r="G138" s="2" t="s">
        <v>14</v>
      </c>
    </row>
    <row r="139" spans="3:7" ht="25.35" customHeight="1" x14ac:dyDescent="0.45">
      <c r="C139" s="31"/>
      <c r="D139" s="2" t="s">
        <v>12</v>
      </c>
      <c r="E139" s="2" t="s">
        <v>13</v>
      </c>
      <c r="F139" s="30"/>
      <c r="G139" s="2" t="s">
        <v>14</v>
      </c>
    </row>
    <row r="140" spans="3:7" ht="25.35" customHeight="1" x14ac:dyDescent="0.45">
      <c r="C140" s="30"/>
      <c r="D140" s="2" t="s">
        <v>12</v>
      </c>
      <c r="E140" s="2" t="s">
        <v>13</v>
      </c>
      <c r="F140" s="30"/>
      <c r="G140" s="2" t="s">
        <v>14</v>
      </c>
    </row>
    <row r="141" spans="3:7" ht="25.35" customHeight="1" x14ac:dyDescent="0.45">
      <c r="C141" s="31"/>
      <c r="D141" s="2" t="s">
        <v>12</v>
      </c>
      <c r="E141" s="2" t="s">
        <v>13</v>
      </c>
      <c r="F141" s="30"/>
      <c r="G141" s="2" t="s">
        <v>14</v>
      </c>
    </row>
  </sheetData>
  <sheetProtection algorithmName="SHA-512" hashValue="XUFaLEWj6OoH9zE/A/UOSFFQdAAOU9jhUyOrdn6nDSPA/2IciSj6gseugbXNN4FwbNs6aPlkZ6jTz3VnLhPXLQ==" saltValue="Viic6ckfQ3E5tC3jtWAvyA==" spinCount="100000" sheet="1" objects="1" scenarios="1" selectLockedCells="1"/>
  <mergeCells count="24">
    <mergeCell ref="F124:G124"/>
    <mergeCell ref="F122:G122"/>
    <mergeCell ref="F123:G123"/>
    <mergeCell ref="D7:F7"/>
    <mergeCell ref="F108:G108"/>
    <mergeCell ref="F117:G117"/>
    <mergeCell ref="F120:G120"/>
    <mergeCell ref="C84:D84"/>
    <mergeCell ref="D11:F11"/>
    <mergeCell ref="C11:C12"/>
    <mergeCell ref="C32:C33"/>
    <mergeCell ref="D32:F32"/>
    <mergeCell ref="C8:D8"/>
    <mergeCell ref="F110:G110"/>
    <mergeCell ref="F111:G111"/>
    <mergeCell ref="F109:G109"/>
    <mergeCell ref="F112:G112"/>
    <mergeCell ref="F113:G113"/>
    <mergeCell ref="F121:G121"/>
    <mergeCell ref="F118:G118"/>
    <mergeCell ref="F119:G119"/>
    <mergeCell ref="F114:G114"/>
    <mergeCell ref="F115:G115"/>
    <mergeCell ref="F116:G116"/>
  </mergeCells>
  <phoneticPr fontId="3"/>
  <conditionalFormatting sqref="C28 E28">
    <cfRule type="expression" dxfId="0" priority="1">
      <formula>$C$28="NG"</formula>
    </cfRule>
  </conditionalFormatting>
  <dataValidations count="1">
    <dataValidation type="list" showInputMessage="1" showErrorMessage="1" sqref="D7:F7" xr:uid="{A537B309-E0F5-491D-A935-DDE841BBFC9D}">
      <formula1>"デジタル式運行記録計の取得,デジタル式運行記録計及び 映像記録型ドライブレコーダー一体型の取得,通信機能付き一体型の取得"</formula1>
    </dataValidation>
  </dataValidation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0"/>
  <sheetViews>
    <sheetView zoomScale="70" zoomScaleNormal="70" workbookViewId="0">
      <selection activeCell="R21" sqref="R21"/>
    </sheetView>
  </sheetViews>
  <sheetFormatPr defaultRowHeight="18" x14ac:dyDescent="0.45"/>
  <cols>
    <col min="1" max="1" width="18.19921875" customWidth="1"/>
    <col min="2" max="2" width="23.09765625" style="15" customWidth="1"/>
    <col min="3" max="3" width="8.3984375" customWidth="1"/>
    <col min="4" max="12" width="15.59765625" style="1" customWidth="1"/>
    <col min="13" max="13" width="15.09765625" customWidth="1"/>
  </cols>
  <sheetData>
    <row r="2" spans="1:13" s="10" customFormat="1" ht="118.8" x14ac:dyDescent="0.45">
      <c r="A2" s="11" t="s">
        <v>59</v>
      </c>
      <c r="B2" s="12" t="s">
        <v>60</v>
      </c>
      <c r="C2" s="13" t="s">
        <v>61</v>
      </c>
      <c r="D2" s="17" t="s">
        <v>63</v>
      </c>
      <c r="E2" s="17" t="s">
        <v>64</v>
      </c>
      <c r="F2" s="18" t="s">
        <v>65</v>
      </c>
      <c r="G2" s="19" t="s">
        <v>66</v>
      </c>
      <c r="H2" s="18" t="s">
        <v>67</v>
      </c>
      <c r="I2" s="18" t="s">
        <v>68</v>
      </c>
      <c r="J2" s="19" t="s">
        <v>69</v>
      </c>
      <c r="K2" s="18" t="s">
        <v>70</v>
      </c>
      <c r="L2" s="18" t="s">
        <v>71</v>
      </c>
      <c r="M2" s="21"/>
    </row>
    <row r="3" spans="1:13" x14ac:dyDescent="0.45">
      <c r="A3" s="23"/>
      <c r="B3" s="14">
        <f>運行管理の高度化に対する支援!C127</f>
        <v>0</v>
      </c>
      <c r="C3" s="14">
        <f>運行管理の高度化に対する支援!F127</f>
        <v>0</v>
      </c>
      <c r="D3" s="20" t="str">
        <f>IF(運行管理の高度化に対する支援!D7="デジタル式運行記録計の取得",運行管理の高度化に対する支援!E87,"")</f>
        <v/>
      </c>
      <c r="E3" s="20" t="str">
        <f>IF(運行管理の高度化に対する支援!$D$7="デジタル式運行記録計の取得",COUNTIF(運行管理の高度化に対する支援!$C$87:$C$104,"*"&amp;レポート用!$B3&amp;"*"),"")</f>
        <v/>
      </c>
      <c r="F3" s="20" t="str">
        <f>IF(運行管理の高度化に対する支援!$D$7="デジタル式運行記録計の取得",COUNTIF(運行管理の高度化に対する支援!$C$109:$C$124,"*"&amp;レポート用!$B3&amp;"*"),"")</f>
        <v/>
      </c>
      <c r="G3" s="20" t="str">
        <f>IF(運行管理の高度化に対する支援!$D$7="デジタル式運行記録計及び 映像記録型ドライブレコーダー一体型の取得",運行管理の高度化に対する支援!E87,"")</f>
        <v/>
      </c>
      <c r="H3" s="20" t="str">
        <f>IF(運行管理の高度化に対する支援!$D$7="デジタル式運行記録計及び 映像記録型ドライブレコーダー一体型の取得",COUNTIF(運行管理の高度化に対する支援!$C$87:$C$104,"*"&amp;$B3&amp;"*"),"")</f>
        <v/>
      </c>
      <c r="I3" s="20" t="str">
        <f>IF(運行管理の高度化に対する支援!$D$7="デジタル式運行記録計及び 映像記録型ドライブレコーダー一体型の取得",COUNTIF(運行管理の高度化に対する支援!$C$109:$C$124,"*"&amp;$B3&amp;"*"),"")</f>
        <v/>
      </c>
      <c r="J3" s="20" t="str">
        <f>IF(運行管理の高度化に対する支援!$D$7="通信機能付き一体型の取得",運行管理の高度化に対する支援!E87,"")</f>
        <v/>
      </c>
      <c r="K3" s="20" t="str">
        <f>IF(運行管理の高度化に対する支援!$D$7="通信機能付き一体型の取得",COUNTIF(運行管理の高度化に対する支援!$C$87:$C$104,"*"&amp;$B3&amp;"*"),"")</f>
        <v/>
      </c>
      <c r="L3" s="20" t="str">
        <f>IF(運行管理の高度化に対する支援!$D$7="通信機能付き一体型の取得",COUNTIF(運行管理の高度化に対する支援!$C$109:$C$124,"*"&amp;$B3&amp;"*"),"")</f>
        <v/>
      </c>
      <c r="M3" s="22"/>
    </row>
    <row r="4" spans="1:13" x14ac:dyDescent="0.45">
      <c r="A4" s="16" t="str">
        <f>IF(B4&lt;&gt;0,A3,"")</f>
        <v/>
      </c>
      <c r="B4" s="14">
        <f>運行管理の高度化に対する支援!C128</f>
        <v>0</v>
      </c>
      <c r="C4" s="14">
        <f>運行管理の高度化に対する支援!F128</f>
        <v>0</v>
      </c>
      <c r="D4" s="20" t="str">
        <f>IF(B4&lt;&gt;0,$D3,"")</f>
        <v/>
      </c>
      <c r="E4" s="20" t="str">
        <f>IF(運行管理の高度化に対する支援!$D$7="デジタル式運行記録計の取得",COUNTIF(運行管理の高度化に対する支援!$C$87:$C$104,"*"&amp;レポート用!$B4&amp;"*"),"")</f>
        <v/>
      </c>
      <c r="F4" s="20" t="str">
        <f>IF(運行管理の高度化に対する支援!$D$7="デジタル式運行記録計の取得",COUNTIF(運行管理の高度化に対する支援!$C$109:$C$124,"*"&amp;レポート用!$B4&amp;"*"),"")</f>
        <v/>
      </c>
      <c r="G4" s="20" t="str">
        <f t="shared" ref="G4:G20" si="0">IF($B4&lt;&gt;0,$G3,"")</f>
        <v/>
      </c>
      <c r="H4" s="20" t="str">
        <f>IF(運行管理の高度化に対する支援!$D$7="デジタル式運行記録計及び 映像記録型ドライブレコーダー一体型の取得",COUNTIF(運行管理の高度化に対する支援!$C$87:$C$104,"*"&amp;$B4&amp;"*"),"")</f>
        <v/>
      </c>
      <c r="I4" s="20" t="str">
        <f>IF(運行管理の高度化に対する支援!$D$7="デジタル式運行記録計及び 映像記録型ドライブレコーダー一体型の取得",COUNTIF(運行管理の高度化に対する支援!$C$109:$C$124,"*"&amp;$B4&amp;"*"),"")</f>
        <v/>
      </c>
      <c r="J4" s="20" t="str">
        <f t="shared" ref="J4:J20" si="1">IF(B4&lt;&gt;0,J3,"")</f>
        <v/>
      </c>
      <c r="K4" s="20" t="str">
        <f>IF(運行管理の高度化に対する支援!$D$7="通信機能付デジタル式運行記録計及び 映像記録型ドライブレコーダー一体型の取得",COUNTIF(運行管理の高度化に対する支援!$C$87:$C$104,"*"&amp;$B4&amp;"*"),"")</f>
        <v/>
      </c>
      <c r="L4" s="20" t="str">
        <f>IF(運行管理の高度化に対する支援!$D$7="通信機能付デジタル式運行記録計及び 映像記録型ドライブレコーダー一体型の取得",COUNTIF(運行管理の高度化に対する支援!$C$109:$C$124,"*"&amp;$B4&amp;"*"),"")</f>
        <v/>
      </c>
    </row>
    <row r="5" spans="1:13" x14ac:dyDescent="0.45">
      <c r="A5" s="16" t="str">
        <f t="shared" ref="A5:A20" si="2">IF(B5&lt;&gt;0,A4,"")</f>
        <v/>
      </c>
      <c r="B5" s="14">
        <f>運行管理の高度化に対する支援!C129</f>
        <v>0</v>
      </c>
      <c r="C5" s="14">
        <f>運行管理の高度化に対する支援!F129</f>
        <v>0</v>
      </c>
      <c r="D5" s="20" t="str">
        <f>IF(B5&lt;&gt;0,$D$3,"")</f>
        <v/>
      </c>
      <c r="E5" s="20" t="str">
        <f>IF(運行管理の高度化に対する支援!$D$7="デジタル式運行記録計の取得",COUNTIF(運行管理の高度化に対する支援!$C$87:$C$104,"*"&amp;レポート用!$B5&amp;"*"),"")</f>
        <v/>
      </c>
      <c r="F5" s="20" t="str">
        <f>IF(運行管理の高度化に対する支援!$D$7="デジタル式運行記録計の取得",COUNTIF(運行管理の高度化に対する支援!$C$109:$C$124,"*"&amp;レポート用!$B5&amp;"*"),"")</f>
        <v/>
      </c>
      <c r="G5" s="20" t="str">
        <f t="shared" si="0"/>
        <v/>
      </c>
      <c r="H5" s="20" t="str">
        <f>IF(運行管理の高度化に対する支援!$D$7="デジタル式運行記録計及び 映像記録型ドライブレコーダー一体型の取得",COUNTIF(運行管理の高度化に対する支援!$C$87:$C$104,"*"&amp;$B5&amp;"*"),"")</f>
        <v/>
      </c>
      <c r="I5" s="20" t="str">
        <f>IF(運行管理の高度化に対する支援!$D$7="デジタル式運行記録計及び 映像記録型ドライブレコーダー一体型の取得",COUNTIF(運行管理の高度化に対する支援!$C$109:$C$124,"*"&amp;$B5&amp;"*"),"")</f>
        <v/>
      </c>
      <c r="J5" s="20" t="str">
        <f t="shared" si="1"/>
        <v/>
      </c>
      <c r="K5" s="20" t="str">
        <f>IF(運行管理の高度化に対する支援!$D$7="通信機能付デジタル式運行記録計及び 映像記録型ドライブレコーダー一体型の取得",COUNTIF(運行管理の高度化に対する支援!$C$87:$C$104,"*"&amp;$B5&amp;"*"),"")</f>
        <v/>
      </c>
      <c r="L5" s="20" t="str">
        <f>IF(運行管理の高度化に対する支援!$D$7="通信機能付デジタル式運行記録計及び 映像記録型ドライブレコーダー一体型の取得",COUNTIF(運行管理の高度化に対する支援!$C$109:$C$124,"*"&amp;$B5&amp;"*"),"")</f>
        <v/>
      </c>
      <c r="M5" s="22"/>
    </row>
    <row r="6" spans="1:13" x14ac:dyDescent="0.45">
      <c r="A6" s="16" t="str">
        <f t="shared" si="2"/>
        <v/>
      </c>
      <c r="B6" s="14">
        <f>運行管理の高度化に対する支援!C130</f>
        <v>0</v>
      </c>
      <c r="C6" s="14">
        <f>運行管理の高度化に対する支援!F130</f>
        <v>0</v>
      </c>
      <c r="D6" s="20" t="str">
        <f>IF(B6&lt;&gt;0,$D$3,"")</f>
        <v/>
      </c>
      <c r="E6" s="20" t="str">
        <f>IF(運行管理の高度化に対する支援!$D$7="デジタル式運行記録計の取得",COUNTIF(運行管理の高度化に対する支援!$C$87:$C$104,"*"&amp;レポート用!$B6&amp;"*"),"")</f>
        <v/>
      </c>
      <c r="F6" s="20" t="str">
        <f>IF(運行管理の高度化に対する支援!$D$7="デジタル式運行記録計の取得",COUNTIF(運行管理の高度化に対する支援!$C$109:$C$124,"*"&amp;レポート用!$B6&amp;"*"),"")</f>
        <v/>
      </c>
      <c r="G6" s="20" t="str">
        <f t="shared" si="0"/>
        <v/>
      </c>
      <c r="H6" s="20" t="str">
        <f>IF(運行管理の高度化に対する支援!$D$7="デジタル式運行記録計及び 映像記録型ドライブレコーダー一体型の取得",COUNTIF(運行管理の高度化に対する支援!$C$87:$C$104,"*"&amp;$B6&amp;"*"),"")</f>
        <v/>
      </c>
      <c r="I6" s="20" t="str">
        <f>IF(運行管理の高度化に対する支援!$D$7="デジタル式運行記録計及び 映像記録型ドライブレコーダー一体型の取得",COUNTIF(運行管理の高度化に対する支援!$C$109:$C$124,"*"&amp;$B6&amp;"*"),"")</f>
        <v/>
      </c>
      <c r="J6" s="20" t="str">
        <f t="shared" si="1"/>
        <v/>
      </c>
      <c r="K6" s="20" t="str">
        <f>IF(運行管理の高度化に対する支援!$D$7="通信機能付デジタル式運行記録計及び 映像記録型ドライブレコーダー一体型の取得",COUNTIF(運行管理の高度化に対する支援!$C$87:$C$104,"*"&amp;$B6&amp;"*"),"")</f>
        <v/>
      </c>
      <c r="L6" s="20" t="str">
        <f>IF(運行管理の高度化に対する支援!$D$7="通信機能付デジタル式運行記録計及び 映像記録型ドライブレコーダー一体型の取得",COUNTIF(運行管理の高度化に対する支援!$C$109:$C$124,"*"&amp;$B6&amp;"*"),"")</f>
        <v/>
      </c>
      <c r="M6" s="22"/>
    </row>
    <row r="7" spans="1:13" x14ac:dyDescent="0.45">
      <c r="A7" s="16" t="str">
        <f t="shared" si="2"/>
        <v/>
      </c>
      <c r="B7" s="14">
        <f>運行管理の高度化に対する支援!C131</f>
        <v>0</v>
      </c>
      <c r="C7" s="14">
        <f>運行管理の高度化に対する支援!F131</f>
        <v>0</v>
      </c>
      <c r="D7" s="20" t="str">
        <f t="shared" ref="D7:D20" si="3">IF(B7&lt;&gt;0,$D$3,"")</f>
        <v/>
      </c>
      <c r="E7" s="20" t="str">
        <f>IF(運行管理の高度化に対する支援!$D$7="デジタル式運行記録計の取得",COUNTIF(運行管理の高度化に対する支援!$C$87:$C$104,"*"&amp;レポート用!$B7&amp;"*"),"")</f>
        <v/>
      </c>
      <c r="F7" s="20" t="str">
        <f>IF(運行管理の高度化に対する支援!$D$7="デジタル式運行記録計の取得",COUNTIF(運行管理の高度化に対する支援!$C$109:$C$124,"*"&amp;レポート用!$B7&amp;"*"),"")</f>
        <v/>
      </c>
      <c r="G7" s="20" t="str">
        <f t="shared" si="0"/>
        <v/>
      </c>
      <c r="H7" s="20" t="str">
        <f>IF(運行管理の高度化に対する支援!$D$7="デジタル式運行記録計及び 映像記録型ドライブレコーダー一体型の取得",COUNTIF(運行管理の高度化に対する支援!$C$87:$C$104,"*"&amp;$B7&amp;"*"),"")</f>
        <v/>
      </c>
      <c r="I7" s="20" t="str">
        <f>IF(運行管理の高度化に対する支援!$D$7="デジタル式運行記録計及び 映像記録型ドライブレコーダー一体型の取得",COUNTIF(運行管理の高度化に対する支援!$C$109:$C$124,"*"&amp;$B7&amp;"*"),"")</f>
        <v/>
      </c>
      <c r="J7" s="20" t="str">
        <f t="shared" si="1"/>
        <v/>
      </c>
      <c r="K7" s="20" t="str">
        <f>IF(運行管理の高度化に対する支援!$D$7="通信機能付デジタル式運行記録計及び 映像記録型ドライブレコーダー一体型の取得",COUNTIF(運行管理の高度化に対する支援!$C$87:$C$104,"*"&amp;$B7&amp;"*"),"")</f>
        <v/>
      </c>
      <c r="L7" s="20" t="str">
        <f>IF(運行管理の高度化に対する支援!$D$7="通信機能付デジタル式運行記録計及び 映像記録型ドライブレコーダー一体型の取得",COUNTIF(運行管理の高度化に対する支援!$C$109:$C$124,"*"&amp;$B7&amp;"*"),"")</f>
        <v/>
      </c>
      <c r="M7" s="22"/>
    </row>
    <row r="8" spans="1:13" x14ac:dyDescent="0.45">
      <c r="A8" s="16" t="str">
        <f t="shared" si="2"/>
        <v/>
      </c>
      <c r="B8" s="14">
        <f>運行管理の高度化に対する支援!C132</f>
        <v>0</v>
      </c>
      <c r="C8" s="14">
        <f>運行管理の高度化に対する支援!F132</f>
        <v>0</v>
      </c>
      <c r="D8" s="20" t="str">
        <f t="shared" si="3"/>
        <v/>
      </c>
      <c r="E8" s="20" t="str">
        <f>IF(運行管理の高度化に対する支援!$D$7="デジタル式運行記録計の取得",COUNTIF(運行管理の高度化に対する支援!$C$87:$C$104,"*"&amp;レポート用!$B8&amp;"*"),"")</f>
        <v/>
      </c>
      <c r="F8" s="20" t="str">
        <f>IF(運行管理の高度化に対する支援!$D$7="デジタル式運行記録計の取得",COUNTIF(運行管理の高度化に対する支援!$C$109:$C$124,"*"&amp;レポート用!$B8&amp;"*"),"")</f>
        <v/>
      </c>
      <c r="G8" s="20" t="str">
        <f t="shared" si="0"/>
        <v/>
      </c>
      <c r="H8" s="20" t="str">
        <f>IF(運行管理の高度化に対する支援!$D$7="デジタル式運行記録計及び 映像記録型ドライブレコーダー一体型の取得",COUNTIF(運行管理の高度化に対する支援!$C$87:$C$104,"*"&amp;$B8&amp;"*"),"")</f>
        <v/>
      </c>
      <c r="I8" s="20" t="str">
        <f>IF(運行管理の高度化に対する支援!$D$7="デジタル式運行記録計及び 映像記録型ドライブレコーダー一体型の取得",COUNTIF(運行管理の高度化に対する支援!$C$109:$C$124,"*"&amp;$B8&amp;"*"),"")</f>
        <v/>
      </c>
      <c r="J8" s="20" t="str">
        <f t="shared" si="1"/>
        <v/>
      </c>
      <c r="K8" s="20" t="str">
        <f>IF(運行管理の高度化に対する支援!$D$7="通信機能付デジタル式運行記録計及び 映像記録型ドライブレコーダー一体型の取得",COUNTIF(運行管理の高度化に対する支援!$C$87:$C$104,"*"&amp;$B8&amp;"*"),"")</f>
        <v/>
      </c>
      <c r="L8" s="20" t="str">
        <f>IF(運行管理の高度化に対する支援!$D$7="通信機能付デジタル式運行記録計及び 映像記録型ドライブレコーダー一体型の取得",COUNTIF(運行管理の高度化に対する支援!$C$109:$C$124,"*"&amp;$B8&amp;"*"),"")</f>
        <v/>
      </c>
      <c r="M8" s="22"/>
    </row>
    <row r="9" spans="1:13" x14ac:dyDescent="0.45">
      <c r="A9" s="16" t="str">
        <f t="shared" si="2"/>
        <v/>
      </c>
      <c r="B9" s="14">
        <f>運行管理の高度化に対する支援!C133</f>
        <v>0</v>
      </c>
      <c r="C9" s="14">
        <f>運行管理の高度化に対する支援!F133</f>
        <v>0</v>
      </c>
      <c r="D9" s="20" t="str">
        <f t="shared" si="3"/>
        <v/>
      </c>
      <c r="E9" s="20" t="str">
        <f>IF(運行管理の高度化に対する支援!$D$7="デジタル式運行記録計の取得",COUNTIF(運行管理の高度化に対する支援!$C$87:$C$104,"*"&amp;レポート用!$B9&amp;"*"),"")</f>
        <v/>
      </c>
      <c r="F9" s="20" t="str">
        <f>IF(運行管理の高度化に対する支援!$D$7="デジタル式運行記録計の取得",COUNTIF(運行管理の高度化に対する支援!$C$109:$C$124,"*"&amp;レポート用!$B9&amp;"*"),"")</f>
        <v/>
      </c>
      <c r="G9" s="20" t="str">
        <f t="shared" si="0"/>
        <v/>
      </c>
      <c r="H9" s="20" t="str">
        <f>IF(運行管理の高度化に対する支援!$D$7="デジタル式運行記録計及び 映像記録型ドライブレコーダー一体型の取得",COUNTIF(運行管理の高度化に対する支援!$C$87:$C$104,"*"&amp;$B9&amp;"*"),"")</f>
        <v/>
      </c>
      <c r="I9" s="20" t="str">
        <f>IF(運行管理の高度化に対する支援!$D$7="デジタル式運行記録計及び 映像記録型ドライブレコーダー一体型の取得",COUNTIF(運行管理の高度化に対する支援!$C$109:$C$124,"*"&amp;$B9&amp;"*"),"")</f>
        <v/>
      </c>
      <c r="J9" s="20" t="str">
        <f t="shared" si="1"/>
        <v/>
      </c>
      <c r="K9" s="20" t="str">
        <f>IF(運行管理の高度化に対する支援!$D$7="通信機能付デジタル式運行記録計及び 映像記録型ドライブレコーダー一体型の取得",COUNTIF(運行管理の高度化に対する支援!$C$87:$C$104,"*"&amp;$B9&amp;"*"),"")</f>
        <v/>
      </c>
      <c r="L9" s="20" t="str">
        <f>IF(運行管理の高度化に対する支援!$D$7="通信機能付デジタル式運行記録計及び 映像記録型ドライブレコーダー一体型の取得",COUNTIF(運行管理の高度化に対する支援!$C$109:$C$124,"*"&amp;$B9&amp;"*"),"")</f>
        <v/>
      </c>
      <c r="M9" s="22"/>
    </row>
    <row r="10" spans="1:13" x14ac:dyDescent="0.45">
      <c r="A10" s="16" t="str">
        <f t="shared" si="2"/>
        <v/>
      </c>
      <c r="B10" s="14">
        <f>運行管理の高度化に対する支援!C134</f>
        <v>0</v>
      </c>
      <c r="C10" s="14">
        <f>運行管理の高度化に対する支援!F134</f>
        <v>0</v>
      </c>
      <c r="D10" s="20" t="str">
        <f t="shared" si="3"/>
        <v/>
      </c>
      <c r="E10" s="20" t="str">
        <f>IF(運行管理の高度化に対する支援!$D$7="デジタル式運行記録計の取得",COUNTIF(運行管理の高度化に対する支援!$C$87:$C$104,"*"&amp;レポート用!$B10&amp;"*"),"")</f>
        <v/>
      </c>
      <c r="F10" s="20" t="str">
        <f>IF(運行管理の高度化に対する支援!$D$7="デジタル式運行記録計の取得",COUNTIF(運行管理の高度化に対する支援!$C$109:$C$124,"*"&amp;レポート用!$B10&amp;"*"),"")</f>
        <v/>
      </c>
      <c r="G10" s="20" t="str">
        <f t="shared" si="0"/>
        <v/>
      </c>
      <c r="H10" s="20" t="str">
        <f>IF(運行管理の高度化に対する支援!$D$7="デジタル式運行記録計及び 映像記録型ドライブレコーダー一体型の取得",COUNTIF(運行管理の高度化に対する支援!$C$87:$C$104,"*"&amp;$B10&amp;"*"),"")</f>
        <v/>
      </c>
      <c r="I10" s="20" t="str">
        <f>IF(運行管理の高度化に対する支援!$D$7="デジタル式運行記録計及び 映像記録型ドライブレコーダー一体型の取得",COUNTIF(運行管理の高度化に対する支援!$C$109:$C$124,"*"&amp;$B10&amp;"*"),"")</f>
        <v/>
      </c>
      <c r="J10" s="20" t="str">
        <f t="shared" si="1"/>
        <v/>
      </c>
      <c r="K10" s="20" t="str">
        <f>IF(運行管理の高度化に対する支援!$D$7="通信機能付デジタル式運行記録計及び 映像記録型ドライブレコーダー一体型の取得",COUNTIF(運行管理の高度化に対する支援!$C$87:$C$104,"*"&amp;$B10&amp;"*"),"")</f>
        <v/>
      </c>
      <c r="L10" s="20" t="str">
        <f>IF(運行管理の高度化に対する支援!$D$7="通信機能付デジタル式運行記録計及び 映像記録型ドライブレコーダー一体型の取得",COUNTIF(運行管理の高度化に対する支援!$C$109:$C$124,"*"&amp;$B10&amp;"*"),"")</f>
        <v/>
      </c>
      <c r="M10" s="22"/>
    </row>
    <row r="11" spans="1:13" x14ac:dyDescent="0.45">
      <c r="A11" s="16" t="str">
        <f t="shared" si="2"/>
        <v/>
      </c>
      <c r="B11" s="14">
        <f>運行管理の高度化に対する支援!C135</f>
        <v>0</v>
      </c>
      <c r="C11" s="14">
        <f>運行管理の高度化に対する支援!F135</f>
        <v>0</v>
      </c>
      <c r="D11" s="20" t="str">
        <f t="shared" si="3"/>
        <v/>
      </c>
      <c r="E11" s="20" t="str">
        <f>IF(運行管理の高度化に対する支援!$D$7="デジタル式運行記録計の取得",COUNTIF(運行管理の高度化に対する支援!$C$87:$C$104,"*"&amp;レポート用!$B11&amp;"*"),"")</f>
        <v/>
      </c>
      <c r="F11" s="20" t="str">
        <f>IF(運行管理の高度化に対する支援!$D$7="デジタル式運行記録計の取得",COUNTIF(運行管理の高度化に対する支援!$C$109:$C$124,"*"&amp;レポート用!$B11&amp;"*"),"")</f>
        <v/>
      </c>
      <c r="G11" s="20" t="str">
        <f t="shared" si="0"/>
        <v/>
      </c>
      <c r="H11" s="20" t="str">
        <f>IF(運行管理の高度化に対する支援!$D$7="デジタル式運行記録計及び 映像記録型ドライブレコーダー一体型の取得",COUNTIF(運行管理の高度化に対する支援!$C$87:$C$104,"*"&amp;$B11&amp;"*"),"")</f>
        <v/>
      </c>
      <c r="I11" s="20" t="str">
        <f>IF(運行管理の高度化に対する支援!$D$7="デジタル式運行記録計及び 映像記録型ドライブレコーダー一体型の取得",COUNTIF(運行管理の高度化に対する支援!$C$109:$C$124,"*"&amp;$B11&amp;"*"),"")</f>
        <v/>
      </c>
      <c r="J11" s="20" t="str">
        <f t="shared" si="1"/>
        <v/>
      </c>
      <c r="K11" s="20" t="str">
        <f>IF(運行管理の高度化に対する支援!$D$7="通信機能付デジタル式運行記録計及び 映像記録型ドライブレコーダー一体型の取得",COUNTIF(運行管理の高度化に対する支援!$C$87:$C$104,"*"&amp;$B11&amp;"*"),"")</f>
        <v/>
      </c>
      <c r="L11" s="20" t="str">
        <f>IF(運行管理の高度化に対する支援!$D$7="通信機能付デジタル式運行記録計及び 映像記録型ドライブレコーダー一体型の取得",COUNTIF(運行管理の高度化に対する支援!$C$109:$C$124,"*"&amp;$B11&amp;"*"),"")</f>
        <v/>
      </c>
      <c r="M11" s="22"/>
    </row>
    <row r="12" spans="1:13" x14ac:dyDescent="0.45">
      <c r="A12" s="16" t="str">
        <f t="shared" si="2"/>
        <v/>
      </c>
      <c r="B12" s="14">
        <f>運行管理の高度化に対する支援!C136</f>
        <v>0</v>
      </c>
      <c r="C12" s="14">
        <f>運行管理の高度化に対する支援!F136</f>
        <v>0</v>
      </c>
      <c r="D12" s="20" t="str">
        <f t="shared" si="3"/>
        <v/>
      </c>
      <c r="E12" s="20" t="str">
        <f>IF(運行管理の高度化に対する支援!$D$7="デジタル式運行記録計の取得",COUNTIF(運行管理の高度化に対する支援!$C$87:$C$104,"*"&amp;レポート用!$B12&amp;"*"),"")</f>
        <v/>
      </c>
      <c r="F12" s="20" t="str">
        <f>IF(運行管理の高度化に対する支援!$D$7="デジタル式運行記録計の取得",COUNTIF(運行管理の高度化に対する支援!$C$109:$C$124,"*"&amp;レポート用!$B12&amp;"*"),"")</f>
        <v/>
      </c>
      <c r="G12" s="20" t="str">
        <f t="shared" si="0"/>
        <v/>
      </c>
      <c r="H12" s="20" t="str">
        <f>IF(運行管理の高度化に対する支援!$D$7="デジタル式運行記録計及び 映像記録型ドライブレコーダー一体型の取得",COUNTIF(運行管理の高度化に対する支援!$C$87:$C$104,"*"&amp;$B12&amp;"*"),"")</f>
        <v/>
      </c>
      <c r="I12" s="20" t="str">
        <f>IF(運行管理の高度化に対する支援!$D$7="デジタル式運行記録計及び 映像記録型ドライブレコーダー一体型の取得",COUNTIF(運行管理の高度化に対する支援!$C$109:$C$124,"*"&amp;$B12&amp;"*"),"")</f>
        <v/>
      </c>
      <c r="J12" s="20" t="str">
        <f t="shared" si="1"/>
        <v/>
      </c>
      <c r="K12" s="20" t="str">
        <f>IF(運行管理の高度化に対する支援!$D$7="通信機能付デジタル式運行記録計及び 映像記録型ドライブレコーダー一体型の取得",COUNTIF(運行管理の高度化に対する支援!$C$87:$C$104,"*"&amp;$B12&amp;"*"),"")</f>
        <v/>
      </c>
      <c r="L12" s="20" t="str">
        <f>IF(運行管理の高度化に対する支援!$D$7="通信機能付デジタル式運行記録計及び 映像記録型ドライブレコーダー一体型の取得",COUNTIF(運行管理の高度化に対する支援!$C$109:$C$124,"*"&amp;$B12&amp;"*"),"")</f>
        <v/>
      </c>
      <c r="M12" s="22"/>
    </row>
    <row r="13" spans="1:13" x14ac:dyDescent="0.45">
      <c r="A13" s="16" t="str">
        <f t="shared" si="2"/>
        <v/>
      </c>
      <c r="B13" s="14">
        <f>運行管理の高度化に対する支援!C137</f>
        <v>0</v>
      </c>
      <c r="C13" s="14">
        <f>運行管理の高度化に対する支援!F137</f>
        <v>0</v>
      </c>
      <c r="D13" s="20" t="str">
        <f t="shared" si="3"/>
        <v/>
      </c>
      <c r="E13" s="20" t="str">
        <f>IF(運行管理の高度化に対する支援!$D$7="デジタル式運行記録計の取得",COUNTIF(運行管理の高度化に対する支援!$C$87:$C$104,"*"&amp;レポート用!$B13&amp;"*"),"")</f>
        <v/>
      </c>
      <c r="F13" s="20" t="str">
        <f>IF(運行管理の高度化に対する支援!$D$7="デジタル式運行記録計の取得",COUNTIF(運行管理の高度化に対する支援!$C$109:$C$124,"*"&amp;レポート用!$B13&amp;"*"),"")</f>
        <v/>
      </c>
      <c r="G13" s="20" t="str">
        <f t="shared" si="0"/>
        <v/>
      </c>
      <c r="H13" s="20" t="str">
        <f>IF(運行管理の高度化に対する支援!$D$7="デジタル式運行記録計及び 映像記録型ドライブレコーダー一体型の取得",COUNTIF(運行管理の高度化に対する支援!$C$87:$C$104,"*"&amp;$B13&amp;"*"),"")</f>
        <v/>
      </c>
      <c r="I13" s="20" t="str">
        <f>IF(運行管理の高度化に対する支援!$D$7="デジタル式運行記録計及び 映像記録型ドライブレコーダー一体型の取得",COUNTIF(運行管理の高度化に対する支援!$C$109:$C$124,"*"&amp;$B13&amp;"*"),"")</f>
        <v/>
      </c>
      <c r="J13" s="20" t="str">
        <f t="shared" si="1"/>
        <v/>
      </c>
      <c r="K13" s="20" t="str">
        <f>IF(運行管理の高度化に対する支援!$D$7="通信機能付デジタル式運行記録計及び 映像記録型ドライブレコーダー一体型の取得",COUNTIF(運行管理の高度化に対する支援!$C$87:$C$104,"*"&amp;$B13&amp;"*"),"")</f>
        <v/>
      </c>
      <c r="L13" s="20" t="str">
        <f>IF(運行管理の高度化に対する支援!$D$7="通信機能付デジタル式運行記録計及び 映像記録型ドライブレコーダー一体型の取得",COUNTIF(運行管理の高度化に対する支援!$C$109:$C$124,"*"&amp;$B13&amp;"*"),"")</f>
        <v/>
      </c>
      <c r="M13" s="22"/>
    </row>
    <row r="14" spans="1:13" x14ac:dyDescent="0.45">
      <c r="A14" s="16" t="str">
        <f t="shared" si="2"/>
        <v/>
      </c>
      <c r="B14" s="14">
        <f>運行管理の高度化に対する支援!C138</f>
        <v>0</v>
      </c>
      <c r="C14" s="14">
        <f>運行管理の高度化に対する支援!F138</f>
        <v>0</v>
      </c>
      <c r="D14" s="20" t="str">
        <f t="shared" si="3"/>
        <v/>
      </c>
      <c r="E14" s="20" t="str">
        <f>IF(運行管理の高度化に対する支援!$D$7="デジタル式運行記録計の取得",COUNTIF(運行管理の高度化に対する支援!$C$87:$C$104,"*"&amp;レポート用!$B14&amp;"*"),"")</f>
        <v/>
      </c>
      <c r="F14" s="20" t="str">
        <f>IF(運行管理の高度化に対する支援!$D$7="デジタル式運行記録計の取得",COUNTIF(運行管理の高度化に対する支援!$C$109:$C$124,"*"&amp;レポート用!$B14&amp;"*"),"")</f>
        <v/>
      </c>
      <c r="G14" s="20" t="str">
        <f t="shared" si="0"/>
        <v/>
      </c>
      <c r="H14" s="20" t="str">
        <f>IF(運行管理の高度化に対する支援!$D$7="デジタル式運行記録計及び 映像記録型ドライブレコーダー一体型の取得",COUNTIF(運行管理の高度化に対する支援!$C$87:$C$104,"*"&amp;$B14&amp;"*"),"")</f>
        <v/>
      </c>
      <c r="I14" s="20" t="str">
        <f>IF(運行管理の高度化に対する支援!$D$7="デジタル式運行記録計及び 映像記録型ドライブレコーダー一体型の取得",COUNTIF(運行管理の高度化に対する支援!$C$109:$C$124,"*"&amp;$B14&amp;"*"),"")</f>
        <v/>
      </c>
      <c r="J14" s="20" t="str">
        <f t="shared" si="1"/>
        <v/>
      </c>
      <c r="K14" s="20" t="str">
        <f>IF(運行管理の高度化に対する支援!$D$7="通信機能付デジタル式運行記録計及び 映像記録型ドライブレコーダー一体型の取得",COUNTIF(運行管理の高度化に対する支援!$C$87:$C$104,"*"&amp;$B14&amp;"*"),"")</f>
        <v/>
      </c>
      <c r="L14" s="20" t="str">
        <f>IF(運行管理の高度化に対する支援!$D$7="通信機能付デジタル式運行記録計及び 映像記録型ドライブレコーダー一体型の取得",COUNTIF(運行管理の高度化に対する支援!$C$109:$C$124,"*"&amp;$B14&amp;"*"),"")</f>
        <v/>
      </c>
      <c r="M14" s="22"/>
    </row>
    <row r="15" spans="1:13" x14ac:dyDescent="0.45">
      <c r="A15" s="16" t="str">
        <f t="shared" si="2"/>
        <v/>
      </c>
      <c r="B15" s="14">
        <f>運行管理の高度化に対する支援!C139</f>
        <v>0</v>
      </c>
      <c r="C15" s="14">
        <f>運行管理の高度化に対する支援!F139</f>
        <v>0</v>
      </c>
      <c r="D15" s="20" t="str">
        <f t="shared" si="3"/>
        <v/>
      </c>
      <c r="E15" s="20" t="str">
        <f>IF(運行管理の高度化に対する支援!$D$7="デジタル式運行記録計の取得",COUNTIF(運行管理の高度化に対する支援!$C$87:$C$104,"*"&amp;レポート用!$B15&amp;"*"),"")</f>
        <v/>
      </c>
      <c r="F15" s="20" t="str">
        <f>IF(運行管理の高度化に対する支援!$D$7="デジタル式運行記録計の取得",COUNTIF(運行管理の高度化に対する支援!$C$109:$C$124,"*"&amp;レポート用!$B15&amp;"*"),"")</f>
        <v/>
      </c>
      <c r="G15" s="20" t="str">
        <f t="shared" si="0"/>
        <v/>
      </c>
      <c r="H15" s="20" t="str">
        <f>IF(運行管理の高度化に対する支援!$D$7="デジタル式運行記録計及び 映像記録型ドライブレコーダー一体型の取得",COUNTIF(運行管理の高度化に対する支援!$C$87:$C$104,"*"&amp;$B15&amp;"*"),"")</f>
        <v/>
      </c>
      <c r="I15" s="20" t="str">
        <f>IF(運行管理の高度化に対する支援!$D$7="デジタル式運行記録計及び 映像記録型ドライブレコーダー一体型の取得",COUNTIF(運行管理の高度化に対する支援!$C$109:$C$124,"*"&amp;$B15&amp;"*"),"")</f>
        <v/>
      </c>
      <c r="J15" s="20" t="str">
        <f t="shared" si="1"/>
        <v/>
      </c>
      <c r="K15" s="20" t="str">
        <f>IF(運行管理の高度化に対する支援!$D$7="通信機能付デジタル式運行記録計及び 映像記録型ドライブレコーダー一体型の取得",COUNTIF(運行管理の高度化に対する支援!$C$87:$C$104,"*"&amp;$B15&amp;"*"),"")</f>
        <v/>
      </c>
      <c r="L15" s="20" t="str">
        <f>IF(運行管理の高度化に対する支援!$D$7="通信機能付デジタル式運行記録計及び 映像記録型ドライブレコーダー一体型の取得",COUNTIF(運行管理の高度化に対する支援!$C$109:$C$124,"*"&amp;$B15&amp;"*"),"")</f>
        <v/>
      </c>
      <c r="M15" s="22"/>
    </row>
    <row r="16" spans="1:13" x14ac:dyDescent="0.45">
      <c r="A16" s="16" t="str">
        <f t="shared" si="2"/>
        <v/>
      </c>
      <c r="B16" s="14">
        <f>運行管理の高度化に対する支援!C140</f>
        <v>0</v>
      </c>
      <c r="C16" s="14">
        <f>運行管理の高度化に対する支援!F140</f>
        <v>0</v>
      </c>
      <c r="D16" s="20" t="str">
        <f t="shared" si="3"/>
        <v/>
      </c>
      <c r="E16" s="20" t="str">
        <f>IF(運行管理の高度化に対する支援!$D$7="デジタル式運行記録計の取得",COUNTIF(運行管理の高度化に対する支援!$C$87:$C$104,"*"&amp;レポート用!$B16&amp;"*"),"")</f>
        <v/>
      </c>
      <c r="F16" s="20" t="str">
        <f>IF(運行管理の高度化に対する支援!$D$7="デジタル式運行記録計の取得",COUNTIF(運行管理の高度化に対する支援!$C$109:$C$124,"*"&amp;レポート用!$B16&amp;"*"),"")</f>
        <v/>
      </c>
      <c r="G16" s="20" t="str">
        <f t="shared" si="0"/>
        <v/>
      </c>
      <c r="H16" s="20" t="str">
        <f>IF(運行管理の高度化に対する支援!$D$7="デジタル式運行記録計及び 映像記録型ドライブレコーダー一体型の取得",COUNTIF(運行管理の高度化に対する支援!$C$87:$C$104,"*"&amp;$B16&amp;"*"),"")</f>
        <v/>
      </c>
      <c r="I16" s="20" t="str">
        <f>IF(運行管理の高度化に対する支援!$D$7="デジタル式運行記録計及び 映像記録型ドライブレコーダー一体型の取得",COUNTIF(運行管理の高度化に対する支援!$C$109:$C$124,"*"&amp;$B16&amp;"*"),"")</f>
        <v/>
      </c>
      <c r="J16" s="20" t="str">
        <f t="shared" si="1"/>
        <v/>
      </c>
      <c r="K16" s="20" t="str">
        <f>IF(運行管理の高度化に対する支援!$D$7="通信機能付デジタル式運行記録計及び 映像記録型ドライブレコーダー一体型の取得",COUNTIF(運行管理の高度化に対する支援!$C$87:$C$104,"*"&amp;$B16&amp;"*"),"")</f>
        <v/>
      </c>
      <c r="L16" s="20" t="str">
        <f>IF(運行管理の高度化に対する支援!$D$7="通信機能付デジタル式運行記録計及び 映像記録型ドライブレコーダー一体型の取得",COUNTIF(運行管理の高度化に対する支援!$C$109:$C$124,"*"&amp;$B16&amp;"*"),"")</f>
        <v/>
      </c>
      <c r="M16" s="22"/>
    </row>
    <row r="17" spans="1:13" x14ac:dyDescent="0.45">
      <c r="A17" s="16" t="str">
        <f t="shared" si="2"/>
        <v/>
      </c>
      <c r="B17" s="14">
        <f>運行管理の高度化に対する支援!C141</f>
        <v>0</v>
      </c>
      <c r="C17" s="14">
        <f>運行管理の高度化に対する支援!F141</f>
        <v>0</v>
      </c>
      <c r="D17" s="20" t="str">
        <f t="shared" si="3"/>
        <v/>
      </c>
      <c r="E17" s="20" t="str">
        <f>IF(運行管理の高度化に対する支援!$D$7="デジタル式運行記録計の取得",COUNTIF(運行管理の高度化に対する支援!$C$87:$C$104,"*"&amp;レポート用!$B17&amp;"*"),"")</f>
        <v/>
      </c>
      <c r="F17" s="20" t="str">
        <f>IF(運行管理の高度化に対する支援!$D$7="デジタル式運行記録計の取得",COUNTIF(運行管理の高度化に対する支援!$C$109:$C$124,"*"&amp;レポート用!$B17&amp;"*"),"")</f>
        <v/>
      </c>
      <c r="G17" s="20" t="str">
        <f t="shared" si="0"/>
        <v/>
      </c>
      <c r="H17" s="20" t="str">
        <f>IF(運行管理の高度化に対する支援!$D$7="デジタル式運行記録計及び 映像記録型ドライブレコーダー一体型の取得",COUNTIF(運行管理の高度化に対する支援!$C$87:$C$104,"*"&amp;$B17&amp;"*"),"")</f>
        <v/>
      </c>
      <c r="I17" s="20" t="str">
        <f>IF(運行管理の高度化に対する支援!$D$7="デジタル式運行記録計及び 映像記録型ドライブレコーダー一体型の取得",COUNTIF(運行管理の高度化に対する支援!$C$109:$C$124,"*"&amp;$B17&amp;"*"),"")</f>
        <v/>
      </c>
      <c r="J17" s="20" t="str">
        <f t="shared" si="1"/>
        <v/>
      </c>
      <c r="K17" s="20" t="str">
        <f>IF(運行管理の高度化に対する支援!$D$7="通信機能付デジタル式運行記録計及び 映像記録型ドライブレコーダー一体型の取得",COUNTIF(運行管理の高度化に対する支援!$C$87:$C$104,"*"&amp;$B17&amp;"*"),"")</f>
        <v/>
      </c>
      <c r="L17" s="20" t="str">
        <f>IF(運行管理の高度化に対する支援!$D$7="通信機能付デジタル式運行記録計及び 映像記録型ドライブレコーダー一体型の取得",COUNTIF(運行管理の高度化に対する支援!$C$109:$C$124,"*"&amp;$B17&amp;"*"),"")</f>
        <v/>
      </c>
      <c r="M17" s="22"/>
    </row>
    <row r="18" spans="1:13" x14ac:dyDescent="0.45">
      <c r="A18" s="16" t="str">
        <f t="shared" si="2"/>
        <v/>
      </c>
      <c r="B18" s="14">
        <f>運行管理の高度化に対する支援!C142</f>
        <v>0</v>
      </c>
      <c r="C18" s="14">
        <f>運行管理の高度化に対する支援!F142</f>
        <v>0</v>
      </c>
      <c r="D18" s="20" t="str">
        <f t="shared" si="3"/>
        <v/>
      </c>
      <c r="E18" s="20" t="str">
        <f>IF(運行管理の高度化に対する支援!$D$7="デジタル式運行記録計の取得",COUNTIF(運行管理の高度化に対する支援!$C$87:$C$104,"*"&amp;レポート用!$B18&amp;"*"),"")</f>
        <v/>
      </c>
      <c r="F18" s="20" t="str">
        <f>IF(運行管理の高度化に対する支援!$D$7="デジタル式運行記録計の取得",COUNTIF(運行管理の高度化に対する支援!$C$109:$C$124,"*"&amp;レポート用!$B18&amp;"*"),"")</f>
        <v/>
      </c>
      <c r="G18" s="20" t="str">
        <f t="shared" si="0"/>
        <v/>
      </c>
      <c r="H18" s="20" t="str">
        <f>IF(運行管理の高度化に対する支援!$D$7="デジタル式運行記録計及び 映像記録型ドライブレコーダー一体型の取得",COUNTIF(運行管理の高度化に対する支援!$C$87:$C$104,"*"&amp;$B18&amp;"*"),"")</f>
        <v/>
      </c>
      <c r="I18" s="20" t="str">
        <f>IF(運行管理の高度化に対する支援!$D$7="デジタル式運行記録計及び 映像記録型ドライブレコーダー一体型の取得",COUNTIF(運行管理の高度化に対する支援!$C$109:$C$124,"*"&amp;$B18&amp;"*"),"")</f>
        <v/>
      </c>
      <c r="J18" s="20" t="str">
        <f t="shared" si="1"/>
        <v/>
      </c>
      <c r="K18" s="20" t="str">
        <f>IF(運行管理の高度化に対する支援!$D$7="通信機能付デジタル式運行記録計及び 映像記録型ドライブレコーダー一体型の取得",COUNTIF(運行管理の高度化に対する支援!$C$87:$C$104,"*"&amp;$B18&amp;"*"),"")</f>
        <v/>
      </c>
      <c r="L18" s="20" t="str">
        <f>IF(運行管理の高度化に対する支援!$D$7="通信機能付デジタル式運行記録計及び 映像記録型ドライブレコーダー一体型の取得",COUNTIF(運行管理の高度化に対する支援!$C$109:$C$124,"*"&amp;$B18&amp;"*"),"")</f>
        <v/>
      </c>
      <c r="M18" s="22"/>
    </row>
    <row r="19" spans="1:13" x14ac:dyDescent="0.45">
      <c r="A19" s="16" t="str">
        <f t="shared" si="2"/>
        <v/>
      </c>
      <c r="B19" s="14">
        <f>運行管理の高度化に対する支援!C143</f>
        <v>0</v>
      </c>
      <c r="C19" s="14">
        <f>運行管理の高度化に対する支援!F143</f>
        <v>0</v>
      </c>
      <c r="D19" s="20" t="str">
        <f t="shared" si="3"/>
        <v/>
      </c>
      <c r="E19" s="20" t="str">
        <f>IF(運行管理の高度化に対する支援!$D$7="デジタル式運行記録計の取得",COUNTIF(運行管理の高度化に対する支援!$C$87:$C$104,"*"&amp;レポート用!$B19&amp;"*"),"")</f>
        <v/>
      </c>
      <c r="F19" s="20" t="str">
        <f>IF(運行管理の高度化に対する支援!$D$7="デジタル式運行記録計の取得",COUNTIF(運行管理の高度化に対する支援!$C$109:$C$124,"*"&amp;レポート用!$B19&amp;"*"),"")</f>
        <v/>
      </c>
      <c r="G19" s="20" t="str">
        <f t="shared" si="0"/>
        <v/>
      </c>
      <c r="H19" s="20" t="str">
        <f>IF(運行管理の高度化に対する支援!$D$7="デジタル式運行記録計及び 映像記録型ドライブレコーダー一体型の取得",COUNTIF(運行管理の高度化に対する支援!$C$87:$C$104,"*"&amp;$B19&amp;"*"),"")</f>
        <v/>
      </c>
      <c r="I19" s="20" t="str">
        <f>IF(運行管理の高度化に対する支援!$D$7="デジタル式運行記録計及び 映像記録型ドライブレコーダー一体型の取得",COUNTIF(運行管理の高度化に対する支援!$C$109:$C$124,"*"&amp;$B19&amp;"*"),"")</f>
        <v/>
      </c>
      <c r="J19" s="20" t="str">
        <f t="shared" si="1"/>
        <v/>
      </c>
      <c r="K19" s="20" t="str">
        <f>IF(運行管理の高度化に対する支援!$D$7="通信機能付デジタル式運行記録計及び 映像記録型ドライブレコーダー一体型の取得",COUNTIF(運行管理の高度化に対する支援!$C$87:$C$104,"*"&amp;$B19&amp;"*"),"")</f>
        <v/>
      </c>
      <c r="L19" s="20" t="str">
        <f>IF(運行管理の高度化に対する支援!$D$7="通信機能付デジタル式運行記録計及び 映像記録型ドライブレコーダー一体型の取得",COUNTIF(運行管理の高度化に対する支援!$C$109:$C$124,"*"&amp;$B19&amp;"*"),"")</f>
        <v/>
      </c>
      <c r="M19" s="22"/>
    </row>
    <row r="20" spans="1:13" x14ac:dyDescent="0.45">
      <c r="A20" s="16" t="str">
        <f t="shared" si="2"/>
        <v/>
      </c>
      <c r="B20" s="14">
        <f>運行管理の高度化に対する支援!C144</f>
        <v>0</v>
      </c>
      <c r="C20" s="14">
        <f>運行管理の高度化に対する支援!F144</f>
        <v>0</v>
      </c>
      <c r="D20" s="20" t="str">
        <f t="shared" si="3"/>
        <v/>
      </c>
      <c r="E20" s="20" t="str">
        <f>IF(運行管理の高度化に対する支援!$D$7="デジタル式運行記録計の取得",COUNTIF(運行管理の高度化に対する支援!$C$87:$C$104,"*"&amp;レポート用!$B20&amp;"*"),"")</f>
        <v/>
      </c>
      <c r="F20" s="20" t="str">
        <f>IF(運行管理の高度化に対する支援!$D$7="デジタル式運行記録計の取得",COUNTIF(運行管理の高度化に対する支援!$C$109:$C$124,"*"&amp;レポート用!$B20&amp;"*"),"")</f>
        <v/>
      </c>
      <c r="G20" s="20" t="str">
        <f t="shared" si="0"/>
        <v/>
      </c>
      <c r="H20" s="20" t="str">
        <f>IF(運行管理の高度化に対する支援!$D$7="デジタル式運行記録計及び 映像記録型ドライブレコーダー一体型の取得",COUNTIF(運行管理の高度化に対する支援!$C$87:$C$104,"*"&amp;$B20&amp;"*"),"")</f>
        <v/>
      </c>
      <c r="I20" s="20" t="str">
        <f>IF(運行管理の高度化に対する支援!$D$7="デジタル式運行記録計及び 映像記録型ドライブレコーダー一体型の取得",COUNTIF(運行管理の高度化に対する支援!$C$109:$C$124,"*"&amp;$B20&amp;"*"),"")</f>
        <v/>
      </c>
      <c r="J20" s="20" t="str">
        <f t="shared" si="1"/>
        <v/>
      </c>
      <c r="K20" s="20" t="str">
        <f>IF(運行管理の高度化に対する支援!$D$7="通信機能付デジタル式運行記録計及び 映像記録型ドライブレコーダー一体型の取得",COUNTIF(運行管理の高度化に対する支援!$C$87:$C$104,"*"&amp;$B20&amp;"*"),"")</f>
        <v/>
      </c>
      <c r="L20" s="20" t="str">
        <f>IF(運行管理の高度化に対する支援!$D$7="通信機能付デジタル式運行記録計及び 映像記録型ドライブレコーダー一体型の取得",COUNTIF(運行管理の高度化に対する支援!$C$109:$C$124,"*"&amp;$B20&amp;"*"),"")</f>
        <v/>
      </c>
      <c r="M20" s="2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運行管理の高度化に対する支援</vt:lpstr>
      <vt:lpstr>レポート用</vt:lpstr>
      <vt:lpstr>運行管理の高度化に対する支援!Print_Area</vt:lpstr>
      <vt:lpstr>経費名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2023-07-27T14:59:27Z</dcterms:created>
  <dcterms:modified xsi:type="dcterms:W3CDTF">2025-10-08T05:31:22Z</dcterms:modified>
</cp:coreProperties>
</file>